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65" windowHeight="9075"/>
  </bookViews>
  <sheets>
    <sheet name="standardy" sheetId="1" r:id="rId1"/>
    <sheet name="%" sheetId="6" r:id="rId2"/>
    <sheet name="Razem" sheetId="5" r:id="rId3"/>
  </sheets>
  <calcPr calcId="124519"/>
</workbook>
</file>

<file path=xl/calcChain.xml><?xml version="1.0" encoding="utf-8"?>
<calcChain xmlns="http://schemas.openxmlformats.org/spreadsheetml/2006/main">
  <c r="C59" i="1"/>
  <c r="B15"/>
  <c r="C37"/>
  <c r="W37"/>
  <c r="F59"/>
  <c r="AA37"/>
  <c r="P37"/>
  <c r="Q37"/>
  <c r="Q59" s="1"/>
  <c r="R37"/>
  <c r="S37"/>
  <c r="T37"/>
  <c r="U37"/>
  <c r="U59" s="1"/>
  <c r="V37"/>
  <c r="X37"/>
  <c r="Y37"/>
  <c r="Z37"/>
  <c r="M37"/>
  <c r="N37"/>
  <c r="O37"/>
  <c r="L37"/>
  <c r="K37"/>
  <c r="J37"/>
  <c r="I37"/>
  <c r="H37"/>
  <c r="G37"/>
  <c r="F37"/>
  <c r="E37"/>
  <c r="D37"/>
  <c r="C23"/>
  <c r="I9" i="5"/>
  <c r="H9"/>
  <c r="G9"/>
  <c r="C9"/>
  <c r="B10"/>
  <c r="AA26" i="1"/>
  <c r="Z26"/>
  <c r="Y26"/>
  <c r="X26"/>
  <c r="W26"/>
  <c r="V26"/>
  <c r="U26"/>
  <c r="T26"/>
  <c r="S26"/>
  <c r="R26"/>
  <c r="Q26"/>
  <c r="P26"/>
  <c r="O26"/>
  <c r="N26"/>
  <c r="M26"/>
  <c r="L26"/>
  <c r="F7" i="5" s="1"/>
  <c r="K26" i="1"/>
  <c r="J26"/>
  <c r="I26"/>
  <c r="H26"/>
  <c r="E7" i="5" s="1"/>
  <c r="E26" i="1"/>
  <c r="F26"/>
  <c r="G26"/>
  <c r="D26"/>
  <c r="D7" i="5" s="1"/>
  <c r="AA15" i="1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E15"/>
  <c r="F15"/>
  <c r="G15"/>
  <c r="D15"/>
  <c r="AA6"/>
  <c r="Z6"/>
  <c r="Y6"/>
  <c r="Y59" s="1"/>
  <c r="X6"/>
  <c r="X59" s="1"/>
  <c r="W6"/>
  <c r="V6"/>
  <c r="U6"/>
  <c r="T6"/>
  <c r="S6"/>
  <c r="R6"/>
  <c r="Q6"/>
  <c r="P6"/>
  <c r="O6"/>
  <c r="N6"/>
  <c r="M6"/>
  <c r="L6"/>
  <c r="K6"/>
  <c r="K59" s="1"/>
  <c r="J6"/>
  <c r="J59" s="1"/>
  <c r="I6"/>
  <c r="H6"/>
  <c r="E6"/>
  <c r="E59" s="1"/>
  <c r="F6"/>
  <c r="G6"/>
  <c r="G59" s="1"/>
  <c r="D6"/>
  <c r="D4" i="6"/>
  <c r="C26" i="1"/>
  <c r="C7" i="5" s="1"/>
  <c r="B6" i="1"/>
  <c r="C16"/>
  <c r="C17"/>
  <c r="C19"/>
  <c r="C25"/>
  <c r="C9"/>
  <c r="E8" i="5" l="1"/>
  <c r="Z59" i="1"/>
  <c r="I59"/>
  <c r="D59"/>
  <c r="H59"/>
  <c r="P59"/>
  <c r="O59"/>
  <c r="T59"/>
  <c r="M59"/>
  <c r="V59"/>
  <c r="R59"/>
  <c r="L59"/>
  <c r="N59"/>
  <c r="AA59"/>
  <c r="S59"/>
  <c r="W59"/>
  <c r="F8" i="5"/>
  <c r="H8"/>
  <c r="C11" i="1"/>
  <c r="D5" i="5"/>
  <c r="E6"/>
  <c r="G8"/>
  <c r="F6"/>
  <c r="G6"/>
  <c r="H6"/>
  <c r="G7"/>
  <c r="H7"/>
  <c r="B4" i="6"/>
  <c r="F5" i="5"/>
  <c r="D6"/>
  <c r="I8"/>
  <c r="I10" s="1"/>
  <c r="C7" i="1"/>
  <c r="E5" i="5"/>
  <c r="C15" i="1"/>
  <c r="C6" i="5" s="1"/>
  <c r="C8"/>
  <c r="E10" l="1"/>
  <c r="A4" i="6"/>
  <c r="D10" i="5"/>
  <c r="C4" i="6"/>
  <c r="G10" i="5"/>
  <c r="C6" i="1"/>
  <c r="F10" i="5"/>
  <c r="H10"/>
  <c r="E4" i="6" l="1"/>
  <c r="A8" s="1"/>
  <c r="C5" i="5"/>
  <c r="C10" s="1"/>
  <c r="C8" i="6" l="1"/>
  <c r="B8"/>
  <c r="D8"/>
  <c r="E8"/>
</calcChain>
</file>

<file path=xl/sharedStrings.xml><?xml version="1.0" encoding="utf-8"?>
<sst xmlns="http://schemas.openxmlformats.org/spreadsheetml/2006/main" count="195" uniqueCount="83">
  <si>
    <t>Przedmioty</t>
  </si>
  <si>
    <t>Razem</t>
  </si>
  <si>
    <t>Standardy</t>
  </si>
  <si>
    <t>PWSZ Suma</t>
  </si>
  <si>
    <t>I</t>
  </si>
  <si>
    <t>II</t>
  </si>
  <si>
    <t>III</t>
  </si>
  <si>
    <t>IV</t>
  </si>
  <si>
    <t>V</t>
  </si>
  <si>
    <t>VI</t>
  </si>
  <si>
    <t>PWSZ - semestry</t>
  </si>
  <si>
    <t>Ogólne, w tym:</t>
  </si>
  <si>
    <t>Języki obce</t>
  </si>
  <si>
    <t>Język I</t>
  </si>
  <si>
    <t>Wychowanie fizyczne</t>
  </si>
  <si>
    <t>Przedmioty humanistyczne</t>
  </si>
  <si>
    <t>Historia gospodarcza</t>
  </si>
  <si>
    <t>Socjologia</t>
  </si>
  <si>
    <t>Podstawowe; w tym:</t>
  </si>
  <si>
    <t>Matematyka</t>
  </si>
  <si>
    <t>Prawo</t>
  </si>
  <si>
    <t>Ekonometria</t>
  </si>
  <si>
    <t>Rachunkowość</t>
  </si>
  <si>
    <t>Mikroekonomia</t>
  </si>
  <si>
    <t>Makroekonomia</t>
  </si>
  <si>
    <t>Kierunkowe; w tym:</t>
  </si>
  <si>
    <t>Ogólne</t>
  </si>
  <si>
    <t>Podstawowe</t>
  </si>
  <si>
    <t>Kierunkowe</t>
  </si>
  <si>
    <t>Rynek kapitałowy i pieniężny</t>
  </si>
  <si>
    <t>Pozostałe obowiązkowe, w tym:</t>
  </si>
  <si>
    <t>W</t>
  </si>
  <si>
    <t>ćw</t>
  </si>
  <si>
    <t>lab</t>
  </si>
  <si>
    <t>ECTS</t>
  </si>
  <si>
    <t>Seminarium</t>
  </si>
  <si>
    <t>Forma zaliczenia</t>
  </si>
  <si>
    <t>EGZ</t>
  </si>
  <si>
    <t>ZAL</t>
  </si>
  <si>
    <t>Liczba godzin poszczególnych rodzajów zajęć</t>
  </si>
  <si>
    <t>Wykłady</t>
  </si>
  <si>
    <t>Ćwiczenia</t>
  </si>
  <si>
    <t>Laboratoria</t>
  </si>
  <si>
    <t>Seminaria</t>
  </si>
  <si>
    <t>Udział procentowy zajęć w ogólnel liczbie godzin</t>
  </si>
  <si>
    <t>Statystyka opisowa</t>
  </si>
  <si>
    <t xml:space="preserve">Podstawy zarządzania </t>
  </si>
  <si>
    <t>Międzynarodowe stosunki gospodarcze</t>
  </si>
  <si>
    <t>Finase publiczne</t>
  </si>
  <si>
    <t>Polityka społeczna</t>
  </si>
  <si>
    <t>Polityka gospodarcza</t>
  </si>
  <si>
    <t>Integracja europejska</t>
  </si>
  <si>
    <t>Gospodarka regionalna</t>
  </si>
  <si>
    <t>Geografia polityczna i gospodarcza</t>
  </si>
  <si>
    <t>Analliza ekonomiczna</t>
  </si>
  <si>
    <t>Prognozowanie i symulacje</t>
  </si>
  <si>
    <t>Nauka o finansach</t>
  </si>
  <si>
    <t>Ekonomia: Przedsiębiorczość z doradztwem zawodowym</t>
  </si>
  <si>
    <t>Seminarium:</t>
  </si>
  <si>
    <t>Pozostałe - do wyboru</t>
  </si>
  <si>
    <t>Ochrona własności intelektualnej</t>
  </si>
  <si>
    <t>Społeczne aspekty rynku pracy Socjologia rynku pracy</t>
  </si>
  <si>
    <t>Planowanie rozwoju lokalnego Zarządzanie rozwojem lokalnym</t>
  </si>
  <si>
    <t>Podstawy komunikacji społecznej Komunikacja interpersonalna</t>
  </si>
  <si>
    <t>Zrównowazony rozwój                    Strategia rozwoju lokalnego</t>
  </si>
  <si>
    <t>Budżetowanie zadań publicznych Budżet zadaniowy</t>
  </si>
  <si>
    <t>System podatkowy w Polsce  Podstawowe żródła dochodów smorządowych</t>
  </si>
  <si>
    <t>Ekonomika oświaty                           Finansowanie usług edukacyjnych</t>
  </si>
  <si>
    <t>Ekonomika usług medycznych Finansowanie usług medycznych</t>
  </si>
  <si>
    <t>Polityka informacyjna samorządu                                                      Public Relations w adminostracji</t>
  </si>
  <si>
    <t>Finansowanie ochrony środowiska   Gospodarowanie środowiskiem</t>
  </si>
  <si>
    <t>Zamowienia publiczne i partnerstwo publiczno - prywatne</t>
  </si>
  <si>
    <t>Zarządzanie ryzykiem                               Zarządzanie zmianami</t>
  </si>
  <si>
    <t>Zarządzanie w administracji Zarządzanie sferą publiczną w społeczeństwie informacyjnym</t>
  </si>
  <si>
    <r>
      <rPr>
        <i/>
        <sz val="10"/>
        <color theme="3" tint="-0.249977111117893"/>
        <rFont val="Arial Narrow"/>
        <family val="2"/>
        <charset val="238"/>
      </rPr>
      <t>S</t>
    </r>
    <r>
      <rPr>
        <i/>
        <sz val="10"/>
        <color indexed="18"/>
        <rFont val="Arial Narrow"/>
        <family val="2"/>
        <charset val="238"/>
      </rPr>
      <t>amorząd w Polsce i UE                       Rozwój samorządów terytorialnych</t>
    </r>
  </si>
  <si>
    <t>Ekonomia - specjalność: Menadżer w administracji publicznej - studia stacjonarne</t>
  </si>
  <si>
    <t>Podstawy prawne samorządu i finansów lokalnych                                          Aspekty finansowania administracji samorządowej</t>
  </si>
  <si>
    <t>Kontrola i nadzór nad jst                            Ekonomiczno - prawne aspekty nadzoru nad samorządem teryt.</t>
  </si>
  <si>
    <t>Zarządzanie projektami UE                 Aspekty finansowe projektów UE</t>
  </si>
  <si>
    <t>Audyt i kontrola zarządcza                        Controlling</t>
  </si>
  <si>
    <t>Gospodarka komunalna                            Zadania komunalne w administracji samorządowej</t>
  </si>
  <si>
    <t>Technologia informacyjna</t>
  </si>
  <si>
    <t>Załącznik nr 2 Uchwały nr 141/XXXIII/2010</t>
  </si>
</sst>
</file>

<file path=xl/styles.xml><?xml version="1.0" encoding="utf-8"?>
<styleSheet xmlns="http://schemas.openxmlformats.org/spreadsheetml/2006/main">
  <fonts count="23">
    <font>
      <sz val="10"/>
      <name val="Arial"/>
      <charset val="238"/>
    </font>
    <font>
      <sz val="10"/>
      <name val="Arial"/>
      <charset val="238"/>
    </font>
    <font>
      <b/>
      <i/>
      <sz val="10"/>
      <color indexed="12"/>
      <name val="Arial"/>
      <family val="2"/>
      <charset val="238"/>
    </font>
    <font>
      <b/>
      <sz val="10"/>
      <color indexed="18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color indexed="18"/>
      <name val="Arial Narrow"/>
      <family val="2"/>
      <charset val="238"/>
    </font>
    <font>
      <i/>
      <sz val="10"/>
      <color indexed="18"/>
      <name val="Arial Narrow"/>
      <family val="2"/>
      <charset val="238"/>
    </font>
    <font>
      <sz val="10"/>
      <color indexed="23"/>
      <name val="Arial Narrow"/>
      <family val="2"/>
      <charset val="238"/>
    </font>
    <font>
      <b/>
      <sz val="10"/>
      <color indexed="6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23"/>
      <name val="Arial"/>
      <family val="2"/>
      <charset val="238"/>
    </font>
    <font>
      <b/>
      <i/>
      <sz val="10"/>
      <color indexed="62"/>
      <name val="Arial"/>
      <family val="2"/>
      <charset val="238"/>
    </font>
    <font>
      <b/>
      <i/>
      <sz val="10"/>
      <color indexed="1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18"/>
      <name val="Arial Narrow"/>
      <family val="2"/>
      <charset val="238"/>
    </font>
    <font>
      <sz val="10"/>
      <color indexed="18"/>
      <name val="Arial"/>
      <family val="2"/>
      <charset val="238"/>
    </font>
    <font>
      <sz val="10"/>
      <color indexed="18"/>
      <name val="Arial"/>
      <family val="2"/>
      <charset val="238"/>
    </font>
    <font>
      <b/>
      <sz val="8"/>
      <name val="Arial"/>
      <family val="2"/>
      <charset val="238"/>
    </font>
    <font>
      <i/>
      <sz val="10"/>
      <color theme="3" tint="-0.249977111117893"/>
      <name val="Arial Narrow"/>
      <family val="2"/>
      <charset val="238"/>
    </font>
    <font>
      <b/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double">
        <color indexed="23"/>
      </right>
      <top style="medium">
        <color indexed="23"/>
      </top>
      <bottom style="medium">
        <color indexed="23"/>
      </bottom>
      <diagonal/>
    </border>
    <border>
      <left/>
      <right style="thin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double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double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double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double">
        <color indexed="23"/>
      </left>
      <right style="thin">
        <color indexed="23"/>
      </right>
      <top style="thin">
        <color indexed="23"/>
      </top>
      <bottom/>
      <diagonal/>
    </border>
    <border>
      <left style="double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 style="double">
        <color indexed="23"/>
      </left>
      <right/>
      <top style="medium">
        <color indexed="23"/>
      </top>
      <bottom style="medium">
        <color indexed="23"/>
      </bottom>
      <diagonal/>
    </border>
    <border>
      <left style="double">
        <color indexed="23"/>
      </left>
      <right style="double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double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double">
        <color indexed="23"/>
      </right>
      <top/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double">
        <color indexed="23"/>
      </right>
      <top style="medium">
        <color indexed="23"/>
      </top>
      <bottom/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/>
      <top/>
      <bottom style="medium">
        <color indexed="2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horizontal="center" vertical="distributed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indent="2"/>
    </xf>
    <xf numFmtId="0" fontId="7" fillId="0" borderId="7" xfId="0" applyFont="1" applyFill="1" applyBorder="1" applyAlignment="1">
      <alignment horizontal="left" indent="5"/>
    </xf>
    <xf numFmtId="0" fontId="5" fillId="2" borderId="1" xfId="0" applyFont="1" applyFill="1" applyBorder="1" applyAlignment="1">
      <alignment horizontal="left"/>
    </xf>
    <xf numFmtId="0" fontId="8" fillId="3" borderId="5" xfId="0" applyFont="1" applyFill="1" applyBorder="1" applyAlignment="1"/>
    <xf numFmtId="0" fontId="9" fillId="3" borderId="6" xfId="0" applyFont="1" applyFill="1" applyBorder="1" applyAlignment="1"/>
    <xf numFmtId="0" fontId="9" fillId="3" borderId="5" xfId="0" applyFont="1" applyFill="1" applyBorder="1" applyAlignment="1"/>
    <xf numFmtId="0" fontId="10" fillId="0" borderId="0" xfId="0" applyFont="1"/>
    <xf numFmtId="0" fontId="10" fillId="0" borderId="6" xfId="0" applyFont="1" applyFill="1" applyBorder="1" applyAlignment="1"/>
    <xf numFmtId="0" fontId="10" fillId="0" borderId="5" xfId="0" applyFont="1" applyFill="1" applyBorder="1" applyAlignment="1"/>
    <xf numFmtId="0" fontId="11" fillId="0" borderId="8" xfId="0" applyFont="1" applyFill="1" applyBorder="1" applyAlignment="1"/>
    <xf numFmtId="0" fontId="11" fillId="0" borderId="7" xfId="0" applyFont="1" applyFill="1" applyBorder="1" applyAlignment="1"/>
    <xf numFmtId="0" fontId="11" fillId="0" borderId="9" xfId="0" applyFont="1" applyFill="1" applyBorder="1" applyAlignment="1"/>
    <xf numFmtId="0" fontId="10" fillId="0" borderId="10" xfId="0" applyFont="1" applyFill="1" applyBorder="1" applyAlignment="1"/>
    <xf numFmtId="0" fontId="13" fillId="2" borderId="6" xfId="0" applyFont="1" applyFill="1" applyBorder="1" applyAlignment="1">
      <alignment horizontal="right"/>
    </xf>
    <xf numFmtId="0" fontId="13" fillId="2" borderId="5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center"/>
    </xf>
    <xf numFmtId="0" fontId="0" fillId="0" borderId="11" xfId="0" applyBorder="1"/>
    <xf numFmtId="0" fontId="10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13" xfId="0" applyFont="1" applyFill="1" applyBorder="1" applyAlignment="1"/>
    <xf numFmtId="0" fontId="13" fillId="2" borderId="10" xfId="0" applyFont="1" applyFill="1" applyBorder="1" applyAlignment="1">
      <alignment horizontal="right"/>
    </xf>
    <xf numFmtId="0" fontId="10" fillId="0" borderId="8" xfId="0" applyFont="1" applyFill="1" applyBorder="1" applyAlignment="1"/>
    <xf numFmtId="0" fontId="14" fillId="0" borderId="15" xfId="0" applyFont="1" applyBorder="1"/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14" fillId="0" borderId="18" xfId="0" applyFont="1" applyBorder="1"/>
    <xf numFmtId="0" fontId="15" fillId="0" borderId="19" xfId="0" applyFont="1" applyBorder="1"/>
    <xf numFmtId="0" fontId="16" fillId="0" borderId="5" xfId="0" applyFont="1" applyFill="1" applyBorder="1" applyAlignment="1"/>
    <xf numFmtId="0" fontId="16" fillId="0" borderId="7" xfId="0" applyFont="1" applyFill="1" applyBorder="1" applyAlignment="1"/>
    <xf numFmtId="0" fontId="16" fillId="0" borderId="9" xfId="0" applyFont="1" applyFill="1" applyBorder="1" applyAlignment="1"/>
    <xf numFmtId="0" fontId="12" fillId="2" borderId="20" xfId="0" applyFont="1" applyFill="1" applyBorder="1" applyAlignment="1">
      <alignment horizontal="right"/>
    </xf>
    <xf numFmtId="0" fontId="10" fillId="3" borderId="21" xfId="0" applyFont="1" applyFill="1" applyBorder="1" applyAlignment="1"/>
    <xf numFmtId="0" fontId="9" fillId="3" borderId="16" xfId="0" applyFont="1" applyFill="1" applyBorder="1" applyAlignment="1"/>
    <xf numFmtId="10" fontId="9" fillId="3" borderId="16" xfId="1" applyNumberFormat="1" applyFont="1" applyFill="1" applyBorder="1" applyAlignment="1"/>
    <xf numFmtId="0" fontId="10" fillId="3" borderId="22" xfId="0" applyFont="1" applyFill="1" applyBorder="1" applyAlignment="1"/>
    <xf numFmtId="0" fontId="10" fillId="3" borderId="20" xfId="0" applyFont="1" applyFill="1" applyBorder="1" applyAlignment="1"/>
    <xf numFmtId="10" fontId="10" fillId="3" borderId="20" xfId="1" applyNumberFormat="1" applyFont="1" applyFill="1" applyBorder="1" applyAlignment="1"/>
    <xf numFmtId="10" fontId="10" fillId="3" borderId="21" xfId="1" applyNumberFormat="1" applyFont="1" applyFill="1" applyBorder="1" applyAlignment="1"/>
    <xf numFmtId="10" fontId="10" fillId="3" borderId="22" xfId="1" applyNumberFormat="1" applyFont="1" applyFill="1" applyBorder="1" applyAlignment="1"/>
    <xf numFmtId="0" fontId="10" fillId="0" borderId="7" xfId="0" applyFont="1" applyFill="1" applyBorder="1" applyAlignment="1"/>
    <xf numFmtId="0" fontId="18" fillId="0" borderId="7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0" fillId="0" borderId="8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left"/>
    </xf>
    <xf numFmtId="0" fontId="10" fillId="0" borderId="23" xfId="0" applyFont="1" applyFill="1" applyBorder="1" applyAlignment="1"/>
    <xf numFmtId="0" fontId="17" fillId="0" borderId="9" xfId="0" applyFont="1" applyFill="1" applyBorder="1" applyAlignment="1">
      <alignment horizontal="left" indent="2"/>
    </xf>
    <xf numFmtId="0" fontId="17" fillId="0" borderId="7" xfId="0" applyFont="1" applyFill="1" applyBorder="1" applyAlignment="1">
      <alignment horizontal="left" indent="2"/>
    </xf>
    <xf numFmtId="0" fontId="7" fillId="0" borderId="7" xfId="0" applyFont="1" applyFill="1" applyBorder="1" applyAlignment="1">
      <alignment horizontal="left" indent="3"/>
    </xf>
    <xf numFmtId="0" fontId="20" fillId="3" borderId="10" xfId="0" applyFont="1" applyFill="1" applyBorder="1" applyAlignment="1">
      <alignment horizontal="center"/>
    </xf>
    <xf numFmtId="0" fontId="20" fillId="3" borderId="1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3" borderId="5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right"/>
    </xf>
    <xf numFmtId="0" fontId="8" fillId="3" borderId="25" xfId="0" applyFont="1" applyFill="1" applyBorder="1" applyAlignment="1"/>
    <xf numFmtId="0" fontId="9" fillId="3" borderId="25" xfId="0" applyFont="1" applyFill="1" applyBorder="1" applyAlignment="1"/>
    <xf numFmtId="0" fontId="4" fillId="2" borderId="26" xfId="0" applyFont="1" applyFill="1" applyBorder="1" applyAlignment="1"/>
    <xf numFmtId="0" fontId="3" fillId="2" borderId="26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left"/>
    </xf>
    <xf numFmtId="0" fontId="12" fillId="2" borderId="14" xfId="0" applyFont="1" applyFill="1" applyBorder="1" applyAlignment="1">
      <alignment horizontal="right"/>
    </xf>
    <xf numFmtId="0" fontId="5" fillId="3" borderId="25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8" fillId="4" borderId="5" xfId="0" applyFont="1" applyFill="1" applyBorder="1" applyAlignment="1"/>
    <xf numFmtId="0" fontId="9" fillId="4" borderId="6" xfId="0" applyFont="1" applyFill="1" applyBorder="1" applyAlignment="1"/>
    <xf numFmtId="0" fontId="9" fillId="4" borderId="10" xfId="0" applyFont="1" applyFill="1" applyBorder="1" applyAlignment="1"/>
    <xf numFmtId="0" fontId="9" fillId="4" borderId="5" xfId="0" applyFont="1" applyFill="1" applyBorder="1" applyAlignment="1"/>
    <xf numFmtId="0" fontId="9" fillId="4" borderId="14" xfId="0" applyFont="1" applyFill="1" applyBorder="1" applyAlignment="1"/>
    <xf numFmtId="0" fontId="9" fillId="0" borderId="0" xfId="0" applyFont="1"/>
    <xf numFmtId="0" fontId="10" fillId="0" borderId="14" xfId="0" applyFont="1" applyFill="1" applyBorder="1" applyAlignment="1"/>
    <xf numFmtId="0" fontId="6" fillId="0" borderId="5" xfId="0" applyFont="1" applyFill="1" applyBorder="1" applyAlignment="1">
      <alignment horizontal="left" wrapText="1" indent="2"/>
    </xf>
    <xf numFmtId="0" fontId="21" fillId="0" borderId="5" xfId="0" applyFont="1" applyFill="1" applyBorder="1" applyAlignment="1">
      <alignment horizontal="left" indent="2"/>
    </xf>
    <xf numFmtId="0" fontId="22" fillId="0" borderId="0" xfId="0" applyFont="1" applyAlignment="1">
      <alignment horizontal="left" vertical="distributed"/>
    </xf>
    <xf numFmtId="0" fontId="2" fillId="0" borderId="0" xfId="0" applyFont="1" applyAlignment="1">
      <alignment horizontal="left" vertical="distributed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/>
    </xf>
    <xf numFmtId="0" fontId="0" fillId="0" borderId="0" xfId="0" applyAlignment="1"/>
    <xf numFmtId="0" fontId="3" fillId="2" borderId="2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21"/>
  <sheetViews>
    <sheetView tabSelected="1" workbookViewId="0">
      <pane ySplit="5" topLeftCell="A6" activePane="bottomLeft" state="frozen"/>
      <selection pane="bottomLeft" activeCell="V1" sqref="V1:AB1"/>
    </sheetView>
  </sheetViews>
  <sheetFormatPr defaultRowHeight="12.75" outlineLevelCol="1"/>
  <cols>
    <col min="1" max="1" width="31.5703125" customWidth="1"/>
    <col min="2" max="2" width="8.85546875" bestFit="1" customWidth="1"/>
    <col min="3" max="3" width="10.42578125" customWidth="1"/>
    <col min="4" max="4" width="7.42578125" customWidth="1" outlineLevel="1"/>
    <col min="5" max="6" width="4.7109375" customWidth="1" outlineLevel="1"/>
    <col min="7" max="7" width="5.7109375" customWidth="1" outlineLevel="1"/>
    <col min="8" max="10" width="4.7109375" customWidth="1" outlineLevel="1"/>
    <col min="11" max="11" width="5.7109375" customWidth="1" outlineLevel="1"/>
    <col min="12" max="14" width="4.7109375" customWidth="1" outlineLevel="1"/>
    <col min="15" max="15" width="5.7109375" customWidth="1" outlineLevel="1"/>
    <col min="16" max="18" width="4.7109375" customWidth="1" outlineLevel="1"/>
    <col min="19" max="19" width="5.7109375" customWidth="1" outlineLevel="1"/>
    <col min="20" max="22" width="4.7109375" customWidth="1" outlineLevel="1"/>
    <col min="23" max="23" width="5.7109375" customWidth="1" outlineLevel="1"/>
    <col min="24" max="26" width="4.7109375" customWidth="1" outlineLevel="1"/>
    <col min="27" max="27" width="5.7109375" customWidth="1" outlineLevel="1"/>
  </cols>
  <sheetData>
    <row r="1" spans="1:28" ht="14.25" customHeight="1">
      <c r="A1" s="89" t="s">
        <v>75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V1" s="96" t="s">
        <v>82</v>
      </c>
      <c r="W1" s="96"/>
      <c r="X1" s="96"/>
      <c r="Y1" s="96"/>
      <c r="Z1" s="96"/>
      <c r="AA1" s="96"/>
      <c r="AB1" s="96"/>
    </row>
    <row r="2" spans="1:28" ht="6.75" customHeight="1" thickBot="1">
      <c r="A2" s="1"/>
      <c r="B2" s="1"/>
    </row>
    <row r="3" spans="1:28" ht="25.5" hidden="1" customHeight="1">
      <c r="A3" s="1"/>
      <c r="B3" s="1"/>
      <c r="S3" s="27"/>
      <c r="AA3" s="27"/>
    </row>
    <row r="4" spans="1:28" ht="26.25" customHeight="1" thickBot="1">
      <c r="A4" s="2"/>
      <c r="B4" s="3"/>
      <c r="C4" s="4"/>
      <c r="D4" s="95" t="s">
        <v>4</v>
      </c>
      <c r="E4" s="91"/>
      <c r="F4" s="91"/>
      <c r="G4" s="92"/>
      <c r="H4" s="91" t="s">
        <v>5</v>
      </c>
      <c r="I4" s="91"/>
      <c r="J4" s="91"/>
      <c r="K4" s="92"/>
      <c r="L4" s="91" t="s">
        <v>6</v>
      </c>
      <c r="M4" s="91"/>
      <c r="N4" s="91"/>
      <c r="O4" s="92"/>
      <c r="P4" s="91" t="s">
        <v>7</v>
      </c>
      <c r="Q4" s="91"/>
      <c r="R4" s="91"/>
      <c r="S4" s="92"/>
      <c r="T4" s="91" t="s">
        <v>8</v>
      </c>
      <c r="U4" s="91"/>
      <c r="V4" s="91"/>
      <c r="W4" s="92"/>
      <c r="X4" s="91" t="s">
        <v>9</v>
      </c>
      <c r="Y4" s="91"/>
      <c r="Z4" s="91"/>
      <c r="AA4" s="92"/>
      <c r="AB4" s="93" t="s">
        <v>36</v>
      </c>
    </row>
    <row r="5" spans="1:28" ht="13.5" thickBot="1">
      <c r="A5" s="7" t="s">
        <v>0</v>
      </c>
      <c r="B5" s="8" t="s">
        <v>2</v>
      </c>
      <c r="C5" s="9" t="s">
        <v>3</v>
      </c>
      <c r="D5" s="26" t="s">
        <v>31</v>
      </c>
      <c r="E5" s="8" t="s">
        <v>32</v>
      </c>
      <c r="F5" s="8" t="s">
        <v>33</v>
      </c>
      <c r="G5" s="6" t="s">
        <v>34</v>
      </c>
      <c r="H5" s="6" t="s">
        <v>31</v>
      </c>
      <c r="I5" s="8" t="s">
        <v>32</v>
      </c>
      <c r="J5" s="8" t="s">
        <v>33</v>
      </c>
      <c r="K5" s="6" t="s">
        <v>34</v>
      </c>
      <c r="L5" s="6" t="s">
        <v>31</v>
      </c>
      <c r="M5" s="8" t="s">
        <v>32</v>
      </c>
      <c r="N5" s="8" t="s">
        <v>33</v>
      </c>
      <c r="O5" s="6" t="s">
        <v>34</v>
      </c>
      <c r="P5" s="6" t="s">
        <v>31</v>
      </c>
      <c r="Q5" s="8" t="s">
        <v>32</v>
      </c>
      <c r="R5" s="8" t="s">
        <v>33</v>
      </c>
      <c r="S5" s="6" t="s">
        <v>34</v>
      </c>
      <c r="T5" s="6" t="s">
        <v>31</v>
      </c>
      <c r="U5" s="8" t="s">
        <v>32</v>
      </c>
      <c r="V5" s="8" t="s">
        <v>33</v>
      </c>
      <c r="W5" s="6" t="s">
        <v>34</v>
      </c>
      <c r="X5" s="6" t="s">
        <v>31</v>
      </c>
      <c r="Y5" s="8" t="s">
        <v>32</v>
      </c>
      <c r="Z5" s="8" t="s">
        <v>33</v>
      </c>
      <c r="AA5" s="6" t="s">
        <v>34</v>
      </c>
      <c r="AB5" s="94"/>
    </row>
    <row r="6" spans="1:28" s="67" customFormat="1" ht="20.100000000000001" customHeight="1" thickBot="1">
      <c r="A6" s="63" t="s">
        <v>11</v>
      </c>
      <c r="B6" s="64">
        <f>B7+B9+B10+B11</f>
        <v>270</v>
      </c>
      <c r="C6" s="65">
        <f>SUM(C7,C9:C11)</f>
        <v>315</v>
      </c>
      <c r="D6" s="62">
        <f t="shared" ref="D6:AA6" si="0">SUM(D7:D14)</f>
        <v>60</v>
      </c>
      <c r="E6" s="62">
        <f t="shared" si="0"/>
        <v>60</v>
      </c>
      <c r="F6" s="62">
        <f t="shared" si="0"/>
        <v>30</v>
      </c>
      <c r="G6" s="62">
        <f t="shared" si="0"/>
        <v>12</v>
      </c>
      <c r="H6" s="62">
        <f t="shared" si="0"/>
        <v>15</v>
      </c>
      <c r="I6" s="62">
        <f t="shared" si="0"/>
        <v>60</v>
      </c>
      <c r="J6" s="62">
        <f t="shared" si="0"/>
        <v>30</v>
      </c>
      <c r="K6" s="62">
        <f t="shared" si="0"/>
        <v>4</v>
      </c>
      <c r="L6" s="62">
        <f t="shared" si="0"/>
        <v>0</v>
      </c>
      <c r="M6" s="62">
        <f t="shared" si="0"/>
        <v>30</v>
      </c>
      <c r="N6" s="62">
        <f t="shared" si="0"/>
        <v>0</v>
      </c>
      <c r="O6" s="62">
        <f t="shared" si="0"/>
        <v>1</v>
      </c>
      <c r="P6" s="62">
        <f t="shared" si="0"/>
        <v>0</v>
      </c>
      <c r="Q6" s="62">
        <f t="shared" si="0"/>
        <v>30</v>
      </c>
      <c r="R6" s="62">
        <f t="shared" si="0"/>
        <v>0</v>
      </c>
      <c r="S6" s="62">
        <f t="shared" si="0"/>
        <v>1</v>
      </c>
      <c r="T6" s="62">
        <f t="shared" si="0"/>
        <v>0</v>
      </c>
      <c r="U6" s="62">
        <f t="shared" si="0"/>
        <v>0</v>
      </c>
      <c r="V6" s="62">
        <f t="shared" si="0"/>
        <v>0</v>
      </c>
      <c r="W6" s="62">
        <f t="shared" si="0"/>
        <v>0</v>
      </c>
      <c r="X6" s="62">
        <f t="shared" si="0"/>
        <v>0</v>
      </c>
      <c r="Y6" s="62">
        <f t="shared" si="0"/>
        <v>0</v>
      </c>
      <c r="Z6" s="62">
        <f t="shared" si="0"/>
        <v>0</v>
      </c>
      <c r="AA6" s="62">
        <f t="shared" si="0"/>
        <v>0</v>
      </c>
      <c r="AB6" s="66"/>
    </row>
    <row r="7" spans="1:28" ht="13.5" thickBot="1">
      <c r="A7" s="11" t="s">
        <v>12</v>
      </c>
      <c r="B7" s="38">
        <v>120</v>
      </c>
      <c r="C7" s="18">
        <f>SUM(C8:C8)</f>
        <v>120</v>
      </c>
      <c r="D7" s="23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</row>
    <row r="8" spans="1:28" ht="13.5" thickBot="1">
      <c r="A8" s="12" t="s">
        <v>13</v>
      </c>
      <c r="B8" s="39"/>
      <c r="C8" s="20">
        <v>120</v>
      </c>
      <c r="D8" s="29"/>
      <c r="E8" s="21">
        <v>30</v>
      </c>
      <c r="F8" s="21"/>
      <c r="G8" s="21">
        <v>2</v>
      </c>
      <c r="H8" s="21"/>
      <c r="I8" s="21">
        <v>30</v>
      </c>
      <c r="J8" s="21"/>
      <c r="K8" s="21">
        <v>1</v>
      </c>
      <c r="L8" s="21"/>
      <c r="M8" s="21">
        <v>30</v>
      </c>
      <c r="N8" s="21"/>
      <c r="O8" s="21">
        <v>1</v>
      </c>
      <c r="P8" s="21"/>
      <c r="Q8" s="21">
        <v>30</v>
      </c>
      <c r="R8" s="21"/>
      <c r="S8" s="21">
        <v>1</v>
      </c>
      <c r="T8" s="21"/>
      <c r="U8" s="21"/>
      <c r="V8" s="21"/>
      <c r="W8" s="21"/>
      <c r="X8" s="21"/>
      <c r="Y8" s="21"/>
      <c r="Z8" s="21"/>
      <c r="AA8" s="21"/>
      <c r="AB8" s="21" t="s">
        <v>37</v>
      </c>
    </row>
    <row r="9" spans="1:28" ht="13.5" thickBot="1">
      <c r="A9" s="11" t="s">
        <v>14</v>
      </c>
      <c r="B9" s="38">
        <v>60</v>
      </c>
      <c r="C9" s="18">
        <f>SUM(D9:F9,H9:J9,L9:N9,P9:R9,T9:V9,X9:Z9)</f>
        <v>60</v>
      </c>
      <c r="D9" s="23"/>
      <c r="E9" s="19">
        <v>30</v>
      </c>
      <c r="F9" s="19"/>
      <c r="G9" s="19"/>
      <c r="H9" s="19"/>
      <c r="I9" s="19">
        <v>30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 t="s">
        <v>38</v>
      </c>
    </row>
    <row r="10" spans="1:28" ht="13.5" thickBot="1">
      <c r="A10" s="11" t="s">
        <v>81</v>
      </c>
      <c r="B10" s="38">
        <v>30</v>
      </c>
      <c r="C10" s="18">
        <v>60</v>
      </c>
      <c r="D10" s="23"/>
      <c r="E10" s="19"/>
      <c r="F10" s="19">
        <v>30</v>
      </c>
      <c r="G10" s="19">
        <v>2</v>
      </c>
      <c r="H10" s="19"/>
      <c r="I10" s="19"/>
      <c r="J10" s="19">
        <v>30</v>
      </c>
      <c r="K10" s="19">
        <v>1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 t="s">
        <v>38</v>
      </c>
    </row>
    <row r="11" spans="1:28" ht="13.5" thickBot="1">
      <c r="A11" s="11" t="s">
        <v>15</v>
      </c>
      <c r="B11" s="38">
        <v>60</v>
      </c>
      <c r="C11" s="18">
        <f>SUM(C12:C14)</f>
        <v>75</v>
      </c>
      <c r="D11" s="23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</row>
    <row r="12" spans="1:28">
      <c r="A12" s="60" t="s">
        <v>16</v>
      </c>
      <c r="B12" s="39"/>
      <c r="C12" s="20">
        <v>30</v>
      </c>
      <c r="D12" s="29">
        <v>30</v>
      </c>
      <c r="E12" s="21"/>
      <c r="F12" s="21"/>
      <c r="G12" s="21">
        <v>4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 t="s">
        <v>37</v>
      </c>
    </row>
    <row r="13" spans="1:28">
      <c r="A13" s="60" t="s">
        <v>53</v>
      </c>
      <c r="B13" s="39"/>
      <c r="C13" s="20">
        <v>15</v>
      </c>
      <c r="D13" s="29"/>
      <c r="E13" s="21"/>
      <c r="F13" s="21"/>
      <c r="G13" s="21"/>
      <c r="H13" s="21">
        <v>15</v>
      </c>
      <c r="I13" s="21"/>
      <c r="J13" s="21"/>
      <c r="K13" s="21">
        <v>2</v>
      </c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 t="s">
        <v>38</v>
      </c>
    </row>
    <row r="14" spans="1:28" ht="13.5" thickBot="1">
      <c r="A14" s="60" t="s">
        <v>17</v>
      </c>
      <c r="B14" s="39"/>
      <c r="C14" s="20">
        <v>30</v>
      </c>
      <c r="D14" s="29">
        <v>30</v>
      </c>
      <c r="E14" s="21"/>
      <c r="F14" s="21"/>
      <c r="G14" s="21">
        <v>4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 t="s">
        <v>37</v>
      </c>
    </row>
    <row r="15" spans="1:28" s="67" customFormat="1" ht="20.100000000000001" customHeight="1" thickBot="1">
      <c r="A15" s="63" t="s">
        <v>18</v>
      </c>
      <c r="B15" s="64">
        <f>SUM(B16:B23,B25)</f>
        <v>360</v>
      </c>
      <c r="C15" s="65">
        <f t="shared" ref="C15:AA15" si="1">SUM(C16:C25)</f>
        <v>630</v>
      </c>
      <c r="D15" s="62">
        <f t="shared" si="1"/>
        <v>60</v>
      </c>
      <c r="E15" s="62">
        <f t="shared" si="1"/>
        <v>75</v>
      </c>
      <c r="F15" s="62">
        <f t="shared" si="1"/>
        <v>0</v>
      </c>
      <c r="G15" s="62">
        <f t="shared" si="1"/>
        <v>14</v>
      </c>
      <c r="H15" s="62">
        <f t="shared" si="1"/>
        <v>75</v>
      </c>
      <c r="I15" s="62">
        <f t="shared" si="1"/>
        <v>90</v>
      </c>
      <c r="J15" s="62">
        <f t="shared" si="1"/>
        <v>0</v>
      </c>
      <c r="K15" s="62">
        <f t="shared" si="1"/>
        <v>20</v>
      </c>
      <c r="L15" s="62">
        <f t="shared" si="1"/>
        <v>90</v>
      </c>
      <c r="M15" s="62">
        <f t="shared" si="1"/>
        <v>90</v>
      </c>
      <c r="N15" s="62">
        <f t="shared" si="1"/>
        <v>0</v>
      </c>
      <c r="O15" s="62">
        <f t="shared" si="1"/>
        <v>21</v>
      </c>
      <c r="P15" s="62">
        <f t="shared" si="1"/>
        <v>45</v>
      </c>
      <c r="Q15" s="62">
        <f t="shared" si="1"/>
        <v>45</v>
      </c>
      <c r="R15" s="62">
        <f t="shared" si="1"/>
        <v>15</v>
      </c>
      <c r="S15" s="62">
        <f t="shared" si="1"/>
        <v>9</v>
      </c>
      <c r="T15" s="62">
        <f t="shared" si="1"/>
        <v>15</v>
      </c>
      <c r="U15" s="62">
        <f t="shared" si="1"/>
        <v>0</v>
      </c>
      <c r="V15" s="62">
        <f t="shared" si="1"/>
        <v>30</v>
      </c>
      <c r="W15" s="62">
        <f t="shared" si="1"/>
        <v>4</v>
      </c>
      <c r="X15" s="62">
        <f t="shared" si="1"/>
        <v>0</v>
      </c>
      <c r="Y15" s="62">
        <f t="shared" si="1"/>
        <v>0</v>
      </c>
      <c r="Z15" s="62">
        <f t="shared" si="1"/>
        <v>0</v>
      </c>
      <c r="AA15" s="62">
        <f t="shared" si="1"/>
        <v>0</v>
      </c>
      <c r="AB15" s="68"/>
    </row>
    <row r="16" spans="1:28" ht="13.5" thickBot="1">
      <c r="A16" s="11" t="s">
        <v>19</v>
      </c>
      <c r="B16" s="38">
        <v>60</v>
      </c>
      <c r="C16" s="18">
        <f t="shared" ref="C16:C23" si="2">SUM(D16:F16,H16:J16,L16:N16,P16:R16,T16:V16,X16:Z16)</f>
        <v>90</v>
      </c>
      <c r="D16" s="23">
        <v>15</v>
      </c>
      <c r="E16" s="19">
        <v>30</v>
      </c>
      <c r="F16" s="19"/>
      <c r="G16" s="19">
        <v>5</v>
      </c>
      <c r="H16" s="19">
        <v>15</v>
      </c>
      <c r="I16" s="19">
        <v>30</v>
      </c>
      <c r="J16" s="19"/>
      <c r="K16" s="19">
        <v>5</v>
      </c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 t="s">
        <v>37</v>
      </c>
    </row>
    <row r="17" spans="1:28" ht="13.5" thickBot="1">
      <c r="A17" s="11" t="s">
        <v>45</v>
      </c>
      <c r="B17" s="38">
        <v>30</v>
      </c>
      <c r="C17" s="18">
        <f t="shared" si="2"/>
        <v>75</v>
      </c>
      <c r="D17" s="23"/>
      <c r="E17" s="19"/>
      <c r="F17" s="19"/>
      <c r="G17" s="19"/>
      <c r="H17" s="19">
        <v>15</v>
      </c>
      <c r="I17" s="19">
        <v>15</v>
      </c>
      <c r="J17" s="19"/>
      <c r="K17" s="19">
        <v>5</v>
      </c>
      <c r="L17" s="19">
        <v>15</v>
      </c>
      <c r="M17" s="19">
        <v>30</v>
      </c>
      <c r="N17" s="19"/>
      <c r="O17" s="19">
        <v>5</v>
      </c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 t="s">
        <v>37</v>
      </c>
    </row>
    <row r="18" spans="1:28" ht="13.5" thickBot="1">
      <c r="A18" s="11" t="s">
        <v>20</v>
      </c>
      <c r="B18" s="38">
        <v>30</v>
      </c>
      <c r="C18" s="18">
        <v>45</v>
      </c>
      <c r="D18" s="23"/>
      <c r="E18" s="19"/>
      <c r="F18" s="19"/>
      <c r="G18" s="19"/>
      <c r="H18" s="19">
        <v>30</v>
      </c>
      <c r="I18" s="19">
        <v>15</v>
      </c>
      <c r="J18" s="19"/>
      <c r="K18" s="19">
        <v>5</v>
      </c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 t="s">
        <v>37</v>
      </c>
    </row>
    <row r="19" spans="1:28" ht="13.5" thickBot="1">
      <c r="A19" s="11" t="s">
        <v>21</v>
      </c>
      <c r="B19" s="38">
        <v>30</v>
      </c>
      <c r="C19" s="18">
        <f t="shared" si="2"/>
        <v>45</v>
      </c>
      <c r="D19" s="23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>
        <v>15</v>
      </c>
      <c r="Q19" s="19">
        <v>15</v>
      </c>
      <c r="R19" s="19">
        <v>15</v>
      </c>
      <c r="S19" s="19">
        <v>4</v>
      </c>
      <c r="T19" s="19"/>
      <c r="U19" s="19"/>
      <c r="V19" s="19"/>
      <c r="W19" s="19"/>
      <c r="X19" s="19"/>
      <c r="Y19" s="19"/>
      <c r="Z19" s="19"/>
      <c r="AA19" s="19"/>
      <c r="AB19" s="19" t="s">
        <v>37</v>
      </c>
    </row>
    <row r="20" spans="1:28" ht="13.5" thickBot="1">
      <c r="A20" s="11" t="s">
        <v>22</v>
      </c>
      <c r="B20" s="38">
        <v>30</v>
      </c>
      <c r="C20" s="18">
        <v>60</v>
      </c>
      <c r="D20" s="23"/>
      <c r="E20" s="19"/>
      <c r="F20" s="19"/>
      <c r="G20" s="19"/>
      <c r="H20" s="19"/>
      <c r="I20" s="19"/>
      <c r="J20" s="19"/>
      <c r="K20" s="19"/>
      <c r="L20" s="19">
        <v>30</v>
      </c>
      <c r="M20" s="19">
        <v>30</v>
      </c>
      <c r="N20" s="19"/>
      <c r="O20" s="19">
        <v>6</v>
      </c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 t="s">
        <v>37</v>
      </c>
    </row>
    <row r="21" spans="1:28" ht="13.5" thickBot="1">
      <c r="A21" s="11" t="s">
        <v>46</v>
      </c>
      <c r="B21" s="38">
        <v>30</v>
      </c>
      <c r="C21" s="18">
        <v>45</v>
      </c>
      <c r="D21" s="23">
        <v>30</v>
      </c>
      <c r="E21" s="19">
        <v>15</v>
      </c>
      <c r="F21" s="19"/>
      <c r="G21" s="19">
        <v>4</v>
      </c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 t="s">
        <v>37</v>
      </c>
    </row>
    <row r="22" spans="1:28" ht="13.5" thickBot="1">
      <c r="A22" s="59" t="s">
        <v>47</v>
      </c>
      <c r="B22" s="39">
        <v>30</v>
      </c>
      <c r="C22" s="18">
        <v>45</v>
      </c>
      <c r="D22" s="29"/>
      <c r="E22" s="21"/>
      <c r="F22" s="21"/>
      <c r="G22" s="21"/>
      <c r="H22" s="21"/>
      <c r="I22" s="21"/>
      <c r="J22" s="21"/>
      <c r="K22" s="21"/>
      <c r="L22" s="50">
        <v>15</v>
      </c>
      <c r="M22" s="50">
        <v>30</v>
      </c>
      <c r="N22" s="50"/>
      <c r="O22" s="50">
        <v>6</v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50" t="s">
        <v>37</v>
      </c>
    </row>
    <row r="23" spans="1:28" ht="13.5" thickBot="1">
      <c r="A23" s="88" t="s">
        <v>23</v>
      </c>
      <c r="B23" s="38">
        <v>60</v>
      </c>
      <c r="C23" s="18">
        <f t="shared" si="2"/>
        <v>90</v>
      </c>
      <c r="D23" s="23">
        <v>15</v>
      </c>
      <c r="E23" s="19">
        <v>30</v>
      </c>
      <c r="F23" s="19"/>
      <c r="G23" s="19">
        <v>5</v>
      </c>
      <c r="H23" s="19">
        <v>15</v>
      </c>
      <c r="I23" s="19">
        <v>30</v>
      </c>
      <c r="J23" s="19"/>
      <c r="K23" s="19">
        <v>5</v>
      </c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 t="s">
        <v>37</v>
      </c>
    </row>
    <row r="24" spans="1:28" ht="13.5" thickBot="1">
      <c r="A24" s="88" t="s">
        <v>55</v>
      </c>
      <c r="B24" s="38"/>
      <c r="C24" s="18">
        <v>45</v>
      </c>
      <c r="D24" s="23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>
        <v>15</v>
      </c>
      <c r="U24" s="19"/>
      <c r="V24" s="19">
        <v>30</v>
      </c>
      <c r="W24" s="19">
        <v>4</v>
      </c>
      <c r="X24" s="19"/>
      <c r="Y24" s="19"/>
      <c r="Z24" s="19"/>
      <c r="AA24" s="19"/>
      <c r="AB24" s="19" t="s">
        <v>37</v>
      </c>
    </row>
    <row r="25" spans="1:28" ht="13.5" thickBot="1">
      <c r="A25" s="11" t="s">
        <v>24</v>
      </c>
      <c r="B25" s="38">
        <v>60</v>
      </c>
      <c r="C25" s="18">
        <f>SUM(D25:F25,H25:J25,L25:N25,P25:R25,T25:V25,X25:Z25)</f>
        <v>90</v>
      </c>
      <c r="D25" s="23"/>
      <c r="E25" s="19"/>
      <c r="F25" s="19"/>
      <c r="G25" s="19"/>
      <c r="H25" s="19"/>
      <c r="I25" s="19"/>
      <c r="J25" s="19"/>
      <c r="K25" s="19"/>
      <c r="L25" s="19">
        <v>30</v>
      </c>
      <c r="M25" s="19"/>
      <c r="N25" s="19"/>
      <c r="O25" s="19">
        <v>4</v>
      </c>
      <c r="P25" s="19">
        <v>30</v>
      </c>
      <c r="Q25" s="19">
        <v>30</v>
      </c>
      <c r="R25" s="19"/>
      <c r="S25" s="19">
        <v>5</v>
      </c>
      <c r="T25" s="19"/>
      <c r="U25" s="19"/>
      <c r="V25" s="19"/>
      <c r="W25" s="19"/>
      <c r="X25" s="19"/>
      <c r="Y25" s="19"/>
      <c r="Z25" s="19"/>
      <c r="AA25" s="19"/>
      <c r="AB25" s="19" t="s">
        <v>37</v>
      </c>
    </row>
    <row r="26" spans="1:28" s="67" customFormat="1" ht="20.100000000000001" customHeight="1" thickBot="1">
      <c r="A26" s="63" t="s">
        <v>25</v>
      </c>
      <c r="B26" s="64">
        <v>180</v>
      </c>
      <c r="C26" s="65">
        <f t="shared" ref="C26:AA26" si="3">SUM(C27:C34)</f>
        <v>300</v>
      </c>
      <c r="D26" s="62">
        <f t="shared" si="3"/>
        <v>30</v>
      </c>
      <c r="E26" s="62">
        <f t="shared" si="3"/>
        <v>0</v>
      </c>
      <c r="F26" s="62">
        <f t="shared" si="3"/>
        <v>0</v>
      </c>
      <c r="G26" s="62">
        <f t="shared" si="3"/>
        <v>4</v>
      </c>
      <c r="H26" s="62">
        <f t="shared" si="3"/>
        <v>60</v>
      </c>
      <c r="I26" s="62">
        <f t="shared" si="3"/>
        <v>0</v>
      </c>
      <c r="J26" s="62">
        <f t="shared" si="3"/>
        <v>0</v>
      </c>
      <c r="K26" s="62">
        <f t="shared" si="3"/>
        <v>6</v>
      </c>
      <c r="L26" s="62">
        <f t="shared" si="3"/>
        <v>30</v>
      </c>
      <c r="M26" s="62">
        <f t="shared" si="3"/>
        <v>0</v>
      </c>
      <c r="N26" s="62">
        <f t="shared" si="3"/>
        <v>0</v>
      </c>
      <c r="O26" s="62">
        <f t="shared" si="3"/>
        <v>2</v>
      </c>
      <c r="P26" s="62">
        <f t="shared" si="3"/>
        <v>30</v>
      </c>
      <c r="Q26" s="62">
        <f t="shared" si="3"/>
        <v>30</v>
      </c>
      <c r="R26" s="62">
        <f t="shared" si="3"/>
        <v>0</v>
      </c>
      <c r="S26" s="62">
        <f t="shared" si="3"/>
        <v>5</v>
      </c>
      <c r="T26" s="62">
        <f t="shared" si="3"/>
        <v>90</v>
      </c>
      <c r="U26" s="62">
        <f t="shared" si="3"/>
        <v>30</v>
      </c>
      <c r="V26" s="62">
        <f t="shared" si="3"/>
        <v>0</v>
      </c>
      <c r="W26" s="62">
        <f t="shared" si="3"/>
        <v>12</v>
      </c>
      <c r="X26" s="62">
        <f t="shared" si="3"/>
        <v>0</v>
      </c>
      <c r="Y26" s="62">
        <f t="shared" si="3"/>
        <v>0</v>
      </c>
      <c r="Z26" s="62">
        <f t="shared" si="3"/>
        <v>0</v>
      </c>
      <c r="AA26" s="62">
        <f t="shared" si="3"/>
        <v>0</v>
      </c>
      <c r="AB26" s="68"/>
    </row>
    <row r="27" spans="1:28" ht="13.5" thickBot="1">
      <c r="A27" s="11" t="s">
        <v>56</v>
      </c>
      <c r="B27" s="38"/>
      <c r="C27" s="18">
        <v>30</v>
      </c>
      <c r="D27" s="23">
        <v>30</v>
      </c>
      <c r="E27" s="19"/>
      <c r="F27" s="19"/>
      <c r="G27" s="19">
        <v>4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 t="s">
        <v>37</v>
      </c>
    </row>
    <row r="28" spans="1:28" ht="13.5" thickBot="1">
      <c r="A28" s="11" t="s">
        <v>48</v>
      </c>
      <c r="B28" s="38"/>
      <c r="C28" s="18">
        <v>30</v>
      </c>
      <c r="D28" s="23"/>
      <c r="E28" s="19"/>
      <c r="F28" s="19"/>
      <c r="G28" s="19"/>
      <c r="H28" s="19">
        <v>30</v>
      </c>
      <c r="I28" s="19"/>
      <c r="J28" s="19"/>
      <c r="K28" s="19">
        <v>3</v>
      </c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 t="s">
        <v>37</v>
      </c>
    </row>
    <row r="29" spans="1:28" ht="13.5" thickBot="1">
      <c r="A29" s="11" t="s">
        <v>49</v>
      </c>
      <c r="B29" s="38"/>
      <c r="C29" s="18">
        <v>30</v>
      </c>
      <c r="D29" s="23"/>
      <c r="E29" s="19"/>
      <c r="F29" s="19"/>
      <c r="G29" s="19"/>
      <c r="H29" s="19">
        <v>30</v>
      </c>
      <c r="I29" s="19"/>
      <c r="J29" s="19"/>
      <c r="K29" s="19">
        <v>3</v>
      </c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 t="s">
        <v>37</v>
      </c>
    </row>
    <row r="30" spans="1:28" ht="13.5" thickBot="1">
      <c r="A30" s="11" t="s">
        <v>29</v>
      </c>
      <c r="B30" s="38"/>
      <c r="C30" s="18">
        <v>60</v>
      </c>
      <c r="D30" s="23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v>30</v>
      </c>
      <c r="Q30" s="19">
        <v>30</v>
      </c>
      <c r="R30" s="19"/>
      <c r="S30" s="19">
        <v>5</v>
      </c>
      <c r="T30" s="19"/>
      <c r="U30" s="19"/>
      <c r="V30" s="19"/>
      <c r="W30" s="19"/>
      <c r="X30" s="19"/>
      <c r="Y30" s="19"/>
      <c r="Z30" s="19"/>
      <c r="AA30" s="19"/>
      <c r="AB30" s="19" t="s">
        <v>37</v>
      </c>
    </row>
    <row r="31" spans="1:28" ht="13.5" thickBot="1">
      <c r="A31" s="11" t="s">
        <v>50</v>
      </c>
      <c r="B31" s="38"/>
      <c r="C31" s="18">
        <v>30</v>
      </c>
      <c r="D31" s="23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>
        <v>30</v>
      </c>
      <c r="U31" s="19"/>
      <c r="V31" s="19"/>
      <c r="W31" s="19">
        <v>4</v>
      </c>
      <c r="X31" s="19"/>
      <c r="Y31" s="19"/>
      <c r="Z31" s="19"/>
      <c r="AA31" s="19"/>
      <c r="AB31" s="19" t="s">
        <v>37</v>
      </c>
    </row>
    <row r="32" spans="1:28" s="52" customFormat="1">
      <c r="A32" s="59" t="s">
        <v>51</v>
      </c>
      <c r="B32" s="51"/>
      <c r="C32" s="53">
        <v>30</v>
      </c>
      <c r="D32" s="54"/>
      <c r="E32" s="55"/>
      <c r="F32" s="55"/>
      <c r="G32" s="55"/>
      <c r="H32" s="55"/>
      <c r="I32" s="55"/>
      <c r="J32" s="55"/>
      <c r="K32" s="55"/>
      <c r="L32" s="55">
        <v>30</v>
      </c>
      <c r="M32" s="55"/>
      <c r="N32" s="55"/>
      <c r="O32" s="55">
        <v>2</v>
      </c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6" t="s">
        <v>38</v>
      </c>
    </row>
    <row r="33" spans="1:28">
      <c r="A33" s="59" t="s">
        <v>52</v>
      </c>
      <c r="B33" s="39"/>
      <c r="C33" s="32">
        <v>30</v>
      </c>
      <c r="D33" s="29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50">
        <v>30</v>
      </c>
      <c r="U33" s="50"/>
      <c r="V33" s="50"/>
      <c r="W33" s="50">
        <v>3</v>
      </c>
      <c r="X33" s="50"/>
      <c r="Y33" s="50"/>
      <c r="Z33" s="50"/>
      <c r="AA33" s="50"/>
      <c r="AB33" s="50" t="s">
        <v>38</v>
      </c>
    </row>
    <row r="34" spans="1:28" ht="13.5" thickBot="1">
      <c r="A34" s="58" t="s">
        <v>54</v>
      </c>
      <c r="B34" s="40"/>
      <c r="C34" s="57">
        <v>60</v>
      </c>
      <c r="D34" s="30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8">
        <v>30</v>
      </c>
      <c r="U34" s="28">
        <v>30</v>
      </c>
      <c r="V34" s="28"/>
      <c r="W34" s="28">
        <v>5</v>
      </c>
      <c r="X34" s="28"/>
      <c r="Y34" s="28"/>
      <c r="Z34" s="28"/>
      <c r="AA34" s="28"/>
      <c r="AB34" s="28" t="s">
        <v>37</v>
      </c>
    </row>
    <row r="35" spans="1:28" ht="20.100000000000001" customHeight="1" thickBot="1">
      <c r="A35" s="2"/>
      <c r="B35" s="3"/>
      <c r="C35" s="4"/>
      <c r="D35" s="95" t="s">
        <v>4</v>
      </c>
      <c r="E35" s="91"/>
      <c r="F35" s="91"/>
      <c r="G35" s="92"/>
      <c r="H35" s="91" t="s">
        <v>5</v>
      </c>
      <c r="I35" s="91"/>
      <c r="J35" s="91"/>
      <c r="K35" s="92"/>
      <c r="L35" s="91" t="s">
        <v>6</v>
      </c>
      <c r="M35" s="91"/>
      <c r="N35" s="91"/>
      <c r="O35" s="92"/>
      <c r="P35" s="91" t="s">
        <v>7</v>
      </c>
      <c r="Q35" s="91"/>
      <c r="R35" s="91"/>
      <c r="S35" s="92"/>
      <c r="T35" s="91" t="s">
        <v>8</v>
      </c>
      <c r="U35" s="91"/>
      <c r="V35" s="91"/>
      <c r="W35" s="92"/>
      <c r="X35" s="91" t="s">
        <v>9</v>
      </c>
      <c r="Y35" s="91"/>
      <c r="Z35" s="91"/>
      <c r="AA35" s="92"/>
      <c r="AB35" s="93" t="s">
        <v>36</v>
      </c>
    </row>
    <row r="36" spans="1:28" ht="13.5" thickBot="1">
      <c r="A36" s="7" t="s">
        <v>0</v>
      </c>
      <c r="B36" s="8" t="s">
        <v>2</v>
      </c>
      <c r="C36" s="9" t="s">
        <v>3</v>
      </c>
      <c r="D36" s="26" t="s">
        <v>31</v>
      </c>
      <c r="E36" s="8" t="s">
        <v>32</v>
      </c>
      <c r="F36" s="8" t="s">
        <v>33</v>
      </c>
      <c r="G36" s="6" t="s">
        <v>34</v>
      </c>
      <c r="H36" s="6" t="s">
        <v>31</v>
      </c>
      <c r="I36" s="8" t="s">
        <v>32</v>
      </c>
      <c r="J36" s="8" t="s">
        <v>33</v>
      </c>
      <c r="K36" s="6" t="s">
        <v>34</v>
      </c>
      <c r="L36" s="6" t="s">
        <v>31</v>
      </c>
      <c r="M36" s="8" t="s">
        <v>32</v>
      </c>
      <c r="N36" s="8" t="s">
        <v>33</v>
      </c>
      <c r="O36" s="6" t="s">
        <v>34</v>
      </c>
      <c r="P36" s="6" t="s">
        <v>31</v>
      </c>
      <c r="Q36" s="8" t="s">
        <v>32</v>
      </c>
      <c r="R36" s="8" t="s">
        <v>33</v>
      </c>
      <c r="S36" s="6" t="s">
        <v>34</v>
      </c>
      <c r="T36" s="6" t="s">
        <v>31</v>
      </c>
      <c r="U36" s="8" t="s">
        <v>32</v>
      </c>
      <c r="V36" s="8" t="s">
        <v>33</v>
      </c>
      <c r="W36" s="6" t="s">
        <v>34</v>
      </c>
      <c r="X36" s="6" t="s">
        <v>31</v>
      </c>
      <c r="Y36" s="8" t="s">
        <v>32</v>
      </c>
      <c r="Z36" s="8" t="s">
        <v>33</v>
      </c>
      <c r="AA36" s="6" t="s">
        <v>34</v>
      </c>
      <c r="AB36" s="94"/>
    </row>
    <row r="37" spans="1:28" ht="13.5" thickBot="1">
      <c r="A37" s="10" t="s">
        <v>30</v>
      </c>
      <c r="B37" s="14"/>
      <c r="C37" s="15">
        <f>SUM(C38:C58)</f>
        <v>645</v>
      </c>
      <c r="D37" s="61">
        <f>SUM(D38:D55)</f>
        <v>0</v>
      </c>
      <c r="E37" s="61">
        <f t="shared" ref="E37:K37" si="4">SUM(E38:E55)</f>
        <v>0</v>
      </c>
      <c r="F37" s="61">
        <f t="shared" si="4"/>
        <v>0</v>
      </c>
      <c r="G37" s="61">
        <f t="shared" si="4"/>
        <v>0</v>
      </c>
      <c r="H37" s="61">
        <f t="shared" si="4"/>
        <v>0</v>
      </c>
      <c r="I37" s="61">
        <f t="shared" si="4"/>
        <v>0</v>
      </c>
      <c r="J37" s="61">
        <f t="shared" si="4"/>
        <v>0</v>
      </c>
      <c r="K37" s="61">
        <f t="shared" si="4"/>
        <v>0</v>
      </c>
      <c r="L37" s="61">
        <f>SUM(L38:L58)</f>
        <v>45</v>
      </c>
      <c r="M37" s="61">
        <f t="shared" ref="M37:P37" si="5">SUM(M38:M58)</f>
        <v>15</v>
      </c>
      <c r="N37" s="61">
        <f t="shared" si="5"/>
        <v>0</v>
      </c>
      <c r="O37" s="61">
        <f t="shared" si="5"/>
        <v>6</v>
      </c>
      <c r="P37" s="61">
        <f t="shared" si="5"/>
        <v>105</v>
      </c>
      <c r="Q37" s="61">
        <f t="shared" ref="Q37" si="6">SUM(Q38:Q58)</f>
        <v>60</v>
      </c>
      <c r="R37" s="61">
        <f t="shared" ref="R37" si="7">SUM(R38:R58)</f>
        <v>0</v>
      </c>
      <c r="S37" s="61">
        <f t="shared" ref="S37:T37" si="8">SUM(S38:S58)</f>
        <v>15</v>
      </c>
      <c r="T37" s="61">
        <f t="shared" si="8"/>
        <v>60</v>
      </c>
      <c r="U37" s="61">
        <f t="shared" ref="U37" si="9">SUM(U38:U58)</f>
        <v>105</v>
      </c>
      <c r="V37" s="61">
        <f t="shared" ref="V37" si="10">SUM(V38:V58)</f>
        <v>0</v>
      </c>
      <c r="W37" s="61">
        <f t="shared" ref="W37:X37" si="11">SUM(W38:W58)</f>
        <v>14</v>
      </c>
      <c r="X37" s="61">
        <f t="shared" si="11"/>
        <v>90</v>
      </c>
      <c r="Y37" s="61">
        <f t="shared" ref="Y37" si="12">SUM(Y38:Y58)</f>
        <v>165</v>
      </c>
      <c r="Z37" s="61">
        <f t="shared" ref="Z37" si="13">SUM(Z38:Z58)</f>
        <v>0</v>
      </c>
      <c r="AA37" s="61">
        <f>SUM(AA38:AA58)</f>
        <v>30</v>
      </c>
      <c r="AB37" s="16"/>
    </row>
    <row r="38" spans="1:28" ht="39" thickBot="1">
      <c r="A38" s="87" t="s">
        <v>73</v>
      </c>
      <c r="B38" s="38"/>
      <c r="C38" s="18">
        <v>45</v>
      </c>
      <c r="D38" s="23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>
        <v>30</v>
      </c>
      <c r="Q38" s="19">
        <v>15</v>
      </c>
      <c r="R38" s="19"/>
      <c r="S38" s="28">
        <v>4</v>
      </c>
      <c r="T38" s="19"/>
      <c r="U38" s="19"/>
      <c r="V38" s="19"/>
      <c r="W38" s="19"/>
      <c r="X38" s="19"/>
      <c r="Y38" s="19"/>
      <c r="Z38" s="19"/>
      <c r="AA38" s="19"/>
      <c r="AB38" s="19" t="s">
        <v>37</v>
      </c>
    </row>
    <row r="39" spans="1:28" ht="26.25" thickBot="1">
      <c r="A39" s="87" t="s">
        <v>72</v>
      </c>
      <c r="B39" s="38"/>
      <c r="C39" s="18">
        <v>30</v>
      </c>
      <c r="D39" s="23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>
        <v>30</v>
      </c>
      <c r="Q39" s="19"/>
      <c r="R39" s="19"/>
      <c r="S39" s="86">
        <v>3</v>
      </c>
      <c r="T39" s="19"/>
      <c r="U39" s="19"/>
      <c r="V39" s="19"/>
      <c r="W39" s="19"/>
      <c r="X39" s="19"/>
      <c r="Y39" s="19"/>
      <c r="Z39" s="19"/>
      <c r="AA39" s="19"/>
      <c r="AB39" s="19" t="s">
        <v>38</v>
      </c>
    </row>
    <row r="40" spans="1:28" ht="26.25" thickBot="1">
      <c r="A40" s="87" t="s">
        <v>74</v>
      </c>
      <c r="B40" s="38"/>
      <c r="C40" s="18">
        <v>15</v>
      </c>
      <c r="D40" s="23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>
        <v>15</v>
      </c>
      <c r="U40" s="19"/>
      <c r="V40" s="19"/>
      <c r="W40" s="19">
        <v>1</v>
      </c>
      <c r="X40" s="19"/>
      <c r="Y40" s="19"/>
      <c r="Z40" s="19"/>
      <c r="AA40" s="19"/>
      <c r="AB40" s="19" t="s">
        <v>38</v>
      </c>
    </row>
    <row r="41" spans="1:28" ht="51.75" thickBot="1">
      <c r="A41" s="87" t="s">
        <v>76</v>
      </c>
      <c r="B41" s="38"/>
      <c r="C41" s="18">
        <v>30</v>
      </c>
      <c r="D41" s="23"/>
      <c r="E41" s="19"/>
      <c r="F41" s="19"/>
      <c r="G41" s="19"/>
      <c r="H41" s="19"/>
      <c r="I41" s="19"/>
      <c r="J41" s="19"/>
      <c r="K41" s="19"/>
      <c r="L41" s="19">
        <v>15</v>
      </c>
      <c r="M41" s="19">
        <v>15</v>
      </c>
      <c r="N41" s="19"/>
      <c r="O41" s="19">
        <v>3</v>
      </c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 t="s">
        <v>38</v>
      </c>
    </row>
    <row r="42" spans="1:28" ht="26.25" thickBot="1">
      <c r="A42" s="87" t="s">
        <v>61</v>
      </c>
      <c r="B42" s="38"/>
      <c r="C42" s="18">
        <v>30</v>
      </c>
      <c r="D42" s="23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>
        <v>15</v>
      </c>
      <c r="Q42" s="19">
        <v>15</v>
      </c>
      <c r="R42" s="19"/>
      <c r="S42" s="19">
        <v>3</v>
      </c>
      <c r="T42" s="19"/>
      <c r="U42" s="19"/>
      <c r="V42" s="19"/>
      <c r="W42" s="19"/>
      <c r="X42" s="19"/>
      <c r="Y42" s="19"/>
      <c r="Z42" s="19"/>
      <c r="AA42" s="19"/>
      <c r="AB42" s="19" t="s">
        <v>37</v>
      </c>
    </row>
    <row r="43" spans="1:28" ht="26.25" thickBot="1">
      <c r="A43" s="87" t="s">
        <v>62</v>
      </c>
      <c r="B43" s="38"/>
      <c r="C43" s="18">
        <v>30</v>
      </c>
      <c r="D43" s="23"/>
      <c r="E43" s="19"/>
      <c r="F43" s="19"/>
      <c r="G43" s="19"/>
      <c r="H43" s="19"/>
      <c r="I43" s="19"/>
      <c r="J43" s="19"/>
      <c r="K43" s="19"/>
      <c r="L43" s="19">
        <v>30</v>
      </c>
      <c r="M43" s="19"/>
      <c r="N43" s="19"/>
      <c r="O43" s="19">
        <v>3</v>
      </c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 t="s">
        <v>38</v>
      </c>
    </row>
    <row r="44" spans="1:28" ht="26.25" thickBot="1">
      <c r="A44" s="87" t="s">
        <v>65</v>
      </c>
      <c r="B44" s="38"/>
      <c r="C44" s="18">
        <v>60</v>
      </c>
      <c r="D44" s="23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>
        <v>30</v>
      </c>
      <c r="Y44" s="19">
        <v>30</v>
      </c>
      <c r="Z44" s="19"/>
      <c r="AA44" s="19">
        <v>5</v>
      </c>
      <c r="AB44" s="19" t="s">
        <v>37</v>
      </c>
    </row>
    <row r="45" spans="1:28" ht="39" thickBot="1">
      <c r="A45" s="87" t="s">
        <v>77</v>
      </c>
      <c r="B45" s="38"/>
      <c r="C45" s="18">
        <v>15</v>
      </c>
      <c r="D45" s="23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>
        <v>15</v>
      </c>
      <c r="Q45" s="19"/>
      <c r="R45" s="19"/>
      <c r="S45" s="19">
        <v>2</v>
      </c>
      <c r="T45" s="19"/>
      <c r="U45" s="19"/>
      <c r="V45" s="19"/>
      <c r="W45" s="19"/>
      <c r="X45" s="19"/>
      <c r="Y45" s="19"/>
      <c r="Z45" s="19"/>
      <c r="AA45" s="19"/>
      <c r="AB45" s="19" t="s">
        <v>38</v>
      </c>
    </row>
    <row r="46" spans="1:28" ht="26.25" thickBot="1">
      <c r="A46" s="87" t="s">
        <v>78</v>
      </c>
      <c r="B46" s="38"/>
      <c r="C46" s="18">
        <v>30</v>
      </c>
      <c r="D46" s="23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>
        <v>30</v>
      </c>
      <c r="Z46" s="19"/>
      <c r="AA46" s="19">
        <v>2</v>
      </c>
      <c r="AB46" s="19" t="s">
        <v>38</v>
      </c>
    </row>
    <row r="47" spans="1:28" ht="28.5" customHeight="1" thickBot="1">
      <c r="A47" s="87" t="s">
        <v>63</v>
      </c>
      <c r="B47" s="38"/>
      <c r="C47" s="18">
        <v>30</v>
      </c>
      <c r="D47" s="23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>
        <v>30</v>
      </c>
      <c r="Z47" s="19"/>
      <c r="AA47" s="19">
        <v>2</v>
      </c>
      <c r="AB47" s="19" t="s">
        <v>38</v>
      </c>
    </row>
    <row r="48" spans="1:28" ht="45.75" customHeight="1" thickBot="1">
      <c r="A48" s="87" t="s">
        <v>66</v>
      </c>
      <c r="B48" s="38"/>
      <c r="C48" s="18">
        <v>30</v>
      </c>
      <c r="D48" s="23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>
        <v>15</v>
      </c>
      <c r="Q48" s="19">
        <v>15</v>
      </c>
      <c r="R48" s="19"/>
      <c r="S48" s="19">
        <v>3</v>
      </c>
      <c r="T48" s="19"/>
      <c r="U48" s="19"/>
      <c r="V48" s="19"/>
      <c r="W48" s="19"/>
      <c r="X48" s="19"/>
      <c r="Y48" s="19"/>
      <c r="Z48" s="19"/>
      <c r="AA48" s="19"/>
      <c r="AB48" s="19" t="s">
        <v>38</v>
      </c>
    </row>
    <row r="49" spans="1:28" ht="28.5" customHeight="1" thickBot="1">
      <c r="A49" s="87" t="s">
        <v>67</v>
      </c>
      <c r="B49" s="38"/>
      <c r="C49" s="18">
        <v>30</v>
      </c>
      <c r="D49" s="23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>
        <v>30</v>
      </c>
      <c r="U49" s="19"/>
      <c r="V49" s="19"/>
      <c r="W49" s="19">
        <v>3</v>
      </c>
      <c r="X49" s="19"/>
      <c r="Y49" s="19"/>
      <c r="Z49" s="19"/>
      <c r="AA49" s="19"/>
      <c r="AB49" s="19" t="s">
        <v>38</v>
      </c>
    </row>
    <row r="50" spans="1:28" ht="30" customHeight="1" thickBot="1">
      <c r="A50" s="87" t="s">
        <v>79</v>
      </c>
      <c r="B50" s="38"/>
      <c r="C50" s="18">
        <v>45</v>
      </c>
      <c r="D50" s="23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>
        <v>15</v>
      </c>
      <c r="U50" s="19">
        <v>30</v>
      </c>
      <c r="V50" s="19"/>
      <c r="W50" s="19">
        <v>5</v>
      </c>
      <c r="X50" s="19"/>
      <c r="Y50" s="19"/>
      <c r="Z50" s="19"/>
      <c r="AA50" s="19"/>
      <c r="AB50" s="19" t="s">
        <v>37</v>
      </c>
    </row>
    <row r="51" spans="1:28" ht="31.5" customHeight="1" thickBot="1">
      <c r="A51" s="87" t="s">
        <v>70</v>
      </c>
      <c r="B51" s="38"/>
      <c r="C51" s="18">
        <v>30</v>
      </c>
      <c r="D51" s="23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>
        <v>30</v>
      </c>
      <c r="Y51" s="19"/>
      <c r="Z51" s="19"/>
      <c r="AA51" s="19">
        <v>3</v>
      </c>
      <c r="AB51" s="19" t="s">
        <v>38</v>
      </c>
    </row>
    <row r="52" spans="1:28" ht="39" thickBot="1">
      <c r="A52" s="87" t="s">
        <v>80</v>
      </c>
      <c r="B52" s="38"/>
      <c r="C52" s="18">
        <v>30</v>
      </c>
      <c r="D52" s="23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>
        <v>30</v>
      </c>
      <c r="V52" s="19"/>
      <c r="W52" s="19">
        <v>3</v>
      </c>
      <c r="X52" s="19"/>
      <c r="Y52" s="19"/>
      <c r="Z52" s="19"/>
      <c r="AA52" s="19"/>
      <c r="AB52" s="19" t="s">
        <v>38</v>
      </c>
    </row>
    <row r="53" spans="1:28" ht="33" customHeight="1" thickBot="1">
      <c r="A53" s="87" t="s">
        <v>68</v>
      </c>
      <c r="B53" s="38"/>
      <c r="C53" s="18">
        <v>15</v>
      </c>
      <c r="D53" s="23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>
        <v>15</v>
      </c>
      <c r="Y53" s="19"/>
      <c r="Z53" s="19"/>
      <c r="AA53" s="19">
        <v>1</v>
      </c>
      <c r="AB53" s="19" t="s">
        <v>38</v>
      </c>
    </row>
    <row r="54" spans="1:28" ht="31.5" customHeight="1" thickBot="1">
      <c r="A54" s="87" t="s">
        <v>69</v>
      </c>
      <c r="B54" s="38"/>
      <c r="C54" s="18">
        <v>30</v>
      </c>
      <c r="D54" s="23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>
        <v>30</v>
      </c>
      <c r="V54" s="19"/>
      <c r="W54" s="19">
        <v>2</v>
      </c>
      <c r="X54" s="19"/>
      <c r="Y54" s="19"/>
      <c r="Z54" s="19"/>
      <c r="AA54" s="19"/>
      <c r="AB54" s="19" t="s">
        <v>38</v>
      </c>
    </row>
    <row r="55" spans="1:28" ht="26.25" thickBot="1">
      <c r="A55" s="87" t="s">
        <v>71</v>
      </c>
      <c r="B55" s="38"/>
      <c r="C55" s="18">
        <v>30</v>
      </c>
      <c r="D55" s="23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>
        <v>30</v>
      </c>
      <c r="Z55" s="19"/>
      <c r="AA55" s="19">
        <v>3</v>
      </c>
      <c r="AB55" s="19" t="s">
        <v>38</v>
      </c>
    </row>
    <row r="56" spans="1:28" ht="26.25" thickBot="1">
      <c r="A56" s="87" t="s">
        <v>64</v>
      </c>
      <c r="B56" s="38"/>
      <c r="C56" s="18">
        <v>30</v>
      </c>
      <c r="D56" s="23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>
        <v>30</v>
      </c>
      <c r="Z56" s="19"/>
      <c r="AA56" s="19">
        <v>3</v>
      </c>
      <c r="AB56" s="19" t="s">
        <v>38</v>
      </c>
    </row>
    <row r="57" spans="1:28" ht="14.25" customHeight="1" thickBot="1">
      <c r="A57" s="11" t="s">
        <v>60</v>
      </c>
      <c r="B57" s="38"/>
      <c r="C57" s="18">
        <v>15</v>
      </c>
      <c r="D57" s="23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86"/>
      <c r="T57" s="19"/>
      <c r="U57" s="19"/>
      <c r="V57" s="19"/>
      <c r="W57" s="19"/>
      <c r="X57" s="19">
        <v>15</v>
      </c>
      <c r="Y57" s="19"/>
      <c r="Z57" s="19"/>
      <c r="AA57" s="19">
        <v>1</v>
      </c>
      <c r="AB57" s="19" t="s">
        <v>38</v>
      </c>
    </row>
    <row r="58" spans="1:28" s="85" customFormat="1" ht="13.5" thickBot="1">
      <c r="A58" s="79" t="s">
        <v>58</v>
      </c>
      <c r="B58" s="80"/>
      <c r="C58" s="81">
        <v>45</v>
      </c>
      <c r="D58" s="82"/>
      <c r="E58" s="82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>
        <v>15</v>
      </c>
      <c r="R58" s="83"/>
      <c r="S58" s="84"/>
      <c r="T58" s="83"/>
      <c r="U58" s="83">
        <v>15</v>
      </c>
      <c r="V58" s="83"/>
      <c r="W58" s="83"/>
      <c r="X58" s="83"/>
      <c r="Y58" s="83">
        <v>15</v>
      </c>
      <c r="Z58" s="83"/>
      <c r="AA58" s="83">
        <v>10</v>
      </c>
      <c r="AB58" s="83"/>
    </row>
    <row r="59" spans="1:28" ht="13.5" thickBot="1">
      <c r="A59" s="13" t="s">
        <v>1</v>
      </c>
      <c r="B59" s="41"/>
      <c r="C59" s="24">
        <f>SUM(C7,C9:C11,C16:C25,C27:C34,C38:C58)</f>
        <v>1890</v>
      </c>
      <c r="D59" s="31">
        <f>SUM(D6,D15,D26,D37)</f>
        <v>150</v>
      </c>
      <c r="E59" s="31">
        <f t="shared" ref="E59:AA59" si="14">SUM(E6,E15,E26,E37)</f>
        <v>135</v>
      </c>
      <c r="F59" s="31">
        <f t="shared" si="14"/>
        <v>30</v>
      </c>
      <c r="G59" s="31">
        <f t="shared" si="14"/>
        <v>30</v>
      </c>
      <c r="H59" s="31">
        <f t="shared" si="14"/>
        <v>150</v>
      </c>
      <c r="I59" s="31">
        <f t="shared" si="14"/>
        <v>150</v>
      </c>
      <c r="J59" s="31">
        <f t="shared" si="14"/>
        <v>30</v>
      </c>
      <c r="K59" s="31">
        <f t="shared" si="14"/>
        <v>30</v>
      </c>
      <c r="L59" s="31">
        <f t="shared" si="14"/>
        <v>165</v>
      </c>
      <c r="M59" s="31">
        <f t="shared" si="14"/>
        <v>135</v>
      </c>
      <c r="N59" s="31">
        <f t="shared" si="14"/>
        <v>0</v>
      </c>
      <c r="O59" s="31">
        <f t="shared" si="14"/>
        <v>30</v>
      </c>
      <c r="P59" s="31">
        <f t="shared" si="14"/>
        <v>180</v>
      </c>
      <c r="Q59" s="31">
        <f t="shared" si="14"/>
        <v>165</v>
      </c>
      <c r="R59" s="31">
        <f t="shared" si="14"/>
        <v>15</v>
      </c>
      <c r="S59" s="31">
        <f t="shared" si="14"/>
        <v>30</v>
      </c>
      <c r="T59" s="31">
        <f t="shared" si="14"/>
        <v>165</v>
      </c>
      <c r="U59" s="31">
        <f t="shared" si="14"/>
        <v>135</v>
      </c>
      <c r="V59" s="31">
        <f t="shared" si="14"/>
        <v>30</v>
      </c>
      <c r="W59" s="31">
        <f t="shared" si="14"/>
        <v>30</v>
      </c>
      <c r="X59" s="31">
        <f t="shared" si="14"/>
        <v>90</v>
      </c>
      <c r="Y59" s="31">
        <f t="shared" si="14"/>
        <v>165</v>
      </c>
      <c r="Z59" s="31">
        <f t="shared" si="14"/>
        <v>0</v>
      </c>
      <c r="AA59" s="31">
        <f t="shared" si="14"/>
        <v>30</v>
      </c>
      <c r="AB59" s="25"/>
    </row>
    <row r="60" spans="1:28"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3:28"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3:28"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3:28"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3:28"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3:28"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3:28"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3:28"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3:28"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3:28"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3:28"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3:28"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3:28"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3:28"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3:28"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3:28"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3:28"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3:28"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3:28"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3:28"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3:28"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3:28"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3:28"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3:28"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3:28"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3:28"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3:28"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3:28"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3:28"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3:28"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3:28"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3:28"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3:28"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3:28"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3:28"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3:28"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3:28"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3:28"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28"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3:28"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3:28"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3:28"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3:28"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3:28"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3:28"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3:28"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3:28"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3:28"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3:28"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3:28"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3:28"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3:28"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3:28"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3:28"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3:28"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3:28"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3:28"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3:28"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3:28"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3:28"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3:28"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3:28"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3:28"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3:28"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3:28"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3:28"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3:28"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3:28"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3:28"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3:28"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3:28"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3:28"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3:28"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3:28"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3:28"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3:28"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3:28"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3:28"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3:28"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3:28"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3:28"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3:28"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3:28"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3:28"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3:28"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3:28"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3:28"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3:28"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3:28"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3:28"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3:28"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3:28"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3:28"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3:28"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3:28"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3:28"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3:28"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3:28"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3:28"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3:28"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3:28"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3:28"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3:28"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3:28"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3:28"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3:28"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3:28"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3:28"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3:28"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3:28"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3:28"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3:28"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3:28"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3:28"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3:28"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3:28"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3:28"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3:28"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3:28"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3:28"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3:28"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3:28"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3:28"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3:28"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3:28"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3:28"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3:28"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3:28"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3:28"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3:28"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3:28"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3:28"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3:28"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3:28"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3:28"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3:28"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3:28"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3:28"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3:28"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3:28"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3:28"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3:28"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3:28"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3:28"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3:28"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3:28"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3:28"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3:28"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3:28"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3:28"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3:28"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3:28"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3:28"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3:28"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3:28"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3:28"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3:28"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3:28"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3:28"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3:28"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3:28"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3:28"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3:28"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3:28"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3:28"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3:28"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3:28"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3:28"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3:28"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3:28"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3:28"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3:28"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3:28"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3:28"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3:28"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3:28"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3:28"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3:28"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3:28"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3:28"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3:28"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3:28"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3:28"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3:28"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3:28"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3:28"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3:28"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3:28"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3:28"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3:28"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3:28"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3:28"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3:28"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3:28"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3:28"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3:28"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3:28"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3:28"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3:28"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3:28"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3:28"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3:28"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3:28"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3:28"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3:28"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3:28"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3:28"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3:28"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3:28"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3:28"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3:28"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3:28"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3:28"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3:28"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3:28"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3:28"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3:28"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3:28"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3:28"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3:28"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3:28"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3:28"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3:28"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3:28"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3:28"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3:28"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3:28"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3:28"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3:28"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3:28"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3:28"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3:28"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3:28"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3:28"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3:28"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3:28"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3:28"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3:28"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3:28"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3:28"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3:28"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3:28"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3:28"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3:28"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3:28"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3:28"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3:28"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3:28"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3:28"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3:28"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3:28"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3:28"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3:28"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3:28"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3:28"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3:28"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3:28"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3:28"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3:28"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3:28"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3:28"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3:28"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3:28"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3:28"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3:28"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3:28"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3:28"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3:28"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3:28"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3:28"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3:28"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3:28"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3:28"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3:28"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3:28"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3:28"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3:28"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3:28"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3:28"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3:28"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3:28"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3:28"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3:28"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3:28"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3:28"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  <row r="360" spans="3:28"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</row>
    <row r="361" spans="3:28"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</row>
    <row r="362" spans="3:28"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</row>
    <row r="363" spans="3:28"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</row>
    <row r="364" spans="3:28"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</row>
    <row r="365" spans="3:28"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</row>
    <row r="366" spans="3:28"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</row>
    <row r="367" spans="3:28"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</row>
    <row r="368" spans="3:28"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</row>
    <row r="369" spans="3:28"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</row>
    <row r="370" spans="3:28"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</row>
    <row r="371" spans="3:28"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</row>
    <row r="372" spans="3:28"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</row>
    <row r="373" spans="3:28"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</row>
    <row r="374" spans="3:28"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</row>
    <row r="375" spans="3:28"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</row>
    <row r="376" spans="3:28"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</row>
    <row r="377" spans="3:28"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</row>
    <row r="378" spans="3:28"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</row>
    <row r="379" spans="3:28"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</row>
    <row r="380" spans="3:28"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</row>
    <row r="381" spans="3:28"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</row>
    <row r="382" spans="3:28"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</row>
    <row r="383" spans="3:28"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</row>
    <row r="384" spans="3:28"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</row>
    <row r="385" spans="3:28"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</row>
    <row r="386" spans="3:28"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</row>
    <row r="387" spans="3:28"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</row>
    <row r="388" spans="3:28"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</row>
    <row r="389" spans="3:28"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</row>
    <row r="390" spans="3:28"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</row>
    <row r="391" spans="3:28"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</row>
    <row r="392" spans="3:28"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</row>
    <row r="393" spans="3:28"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</row>
    <row r="394" spans="3:28"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</row>
    <row r="395" spans="3:28"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</row>
    <row r="396" spans="3:28"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</row>
    <row r="397" spans="3:28"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</row>
    <row r="398" spans="3:28"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</row>
    <row r="399" spans="3:28"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</row>
    <row r="400" spans="3:28"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</row>
    <row r="401" spans="3:28"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</row>
    <row r="402" spans="3:28"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</row>
    <row r="403" spans="3:28"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</row>
    <row r="404" spans="3:28"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</row>
    <row r="405" spans="3:28"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</row>
    <row r="406" spans="3:28"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</row>
    <row r="407" spans="3:28"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</row>
    <row r="408" spans="3:28"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</row>
    <row r="409" spans="3:28"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</row>
    <row r="410" spans="3:28"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</row>
    <row r="411" spans="3:28"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</row>
    <row r="412" spans="3:28"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</row>
    <row r="413" spans="3:28"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</row>
    <row r="414" spans="3:28"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</row>
    <row r="415" spans="3:28"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</row>
    <row r="416" spans="3:28"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</row>
    <row r="417" spans="3:28"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</row>
    <row r="418" spans="3:28"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</row>
    <row r="419" spans="3:28"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</row>
    <row r="420" spans="3:28"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</row>
    <row r="421" spans="3:28"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</row>
  </sheetData>
  <mergeCells count="16">
    <mergeCell ref="A1:N1"/>
    <mergeCell ref="T35:W35"/>
    <mergeCell ref="X35:AA35"/>
    <mergeCell ref="AB35:AB36"/>
    <mergeCell ref="D35:G35"/>
    <mergeCell ref="H35:K35"/>
    <mergeCell ref="L35:O35"/>
    <mergeCell ref="P35:S35"/>
    <mergeCell ref="V1:AB1"/>
    <mergeCell ref="D4:G4"/>
    <mergeCell ref="H4:K4"/>
    <mergeCell ref="L4:O4"/>
    <mergeCell ref="AB4:AB5"/>
    <mergeCell ref="P4:S4"/>
    <mergeCell ref="T4:W4"/>
    <mergeCell ref="X4:AA4"/>
  </mergeCells>
  <phoneticPr fontId="0" type="noConversion"/>
  <pageMargins left="0.28999999999999998" right="0.27" top="0.28999999999999998" bottom="0.16" header="0.22" footer="0.16"/>
  <pageSetup paperSize="9" scale="78" fitToHeight="2" orientation="landscape" horizontalDpi="4294967295" verticalDpi="0" r:id="rId1"/>
  <headerFooter alignWithMargins="0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E4" sqref="E4"/>
    </sheetView>
  </sheetViews>
  <sheetFormatPr defaultRowHeight="12.75"/>
  <cols>
    <col min="1" max="2" width="18" customWidth="1"/>
    <col min="3" max="3" width="11.7109375" customWidth="1"/>
    <col min="4" max="4" width="13.5703125" customWidth="1"/>
    <col min="5" max="5" width="13" customWidth="1"/>
  </cols>
  <sheetData>
    <row r="1" spans="1:5" ht="13.5" thickBot="1"/>
    <row r="2" spans="1:5" ht="18" customHeight="1" thickBot="1">
      <c r="A2" s="97" t="s">
        <v>39</v>
      </c>
      <c r="B2" s="91"/>
      <c r="C2" s="91"/>
      <c r="D2" s="98"/>
      <c r="E2" s="34" t="s">
        <v>1</v>
      </c>
    </row>
    <row r="3" spans="1:5" ht="18" customHeight="1" thickBot="1">
      <c r="A3" s="35" t="s">
        <v>40</v>
      </c>
      <c r="B3" s="26" t="s">
        <v>41</v>
      </c>
      <c r="C3" s="26" t="s">
        <v>42</v>
      </c>
      <c r="D3" s="26" t="s">
        <v>43</v>
      </c>
      <c r="E3" s="34"/>
    </row>
    <row r="4" spans="1:5" ht="18" customHeight="1" thickBot="1">
      <c r="A4" s="46">
        <f>standardy!D59+standardy!H59+standardy!L59+standardy!P59+standardy!T59+standardy!X59</f>
        <v>900</v>
      </c>
      <c r="B4" s="45">
        <f>standardy!E59+standardy!I59+standardy!M59+standardy!Q59+standardy!U59+standardy!Y59</f>
        <v>885</v>
      </c>
      <c r="C4" s="45">
        <f>standardy!F59+standardy!J59+standardy!N59+standardy!R59+standardy!V59+standardy!Z59</f>
        <v>105</v>
      </c>
      <c r="D4" s="42">
        <f>standardy!$C$58</f>
        <v>45</v>
      </c>
      <c r="E4" s="43">
        <f>SUM(A4:D4)</f>
        <v>1935</v>
      </c>
    </row>
    <row r="5" spans="1:5" ht="18" customHeight="1" thickBot="1">
      <c r="A5" s="36"/>
      <c r="B5" s="33"/>
      <c r="C5" s="33"/>
      <c r="D5" s="33"/>
      <c r="E5" s="37"/>
    </row>
    <row r="6" spans="1:5" ht="18" customHeight="1" thickBot="1">
      <c r="A6" s="97" t="s">
        <v>44</v>
      </c>
      <c r="B6" s="91"/>
      <c r="C6" s="91"/>
      <c r="D6" s="98"/>
      <c r="E6" s="34" t="s">
        <v>1</v>
      </c>
    </row>
    <row r="7" spans="1:5" ht="18" customHeight="1" thickBot="1">
      <c r="A7" s="35" t="s">
        <v>40</v>
      </c>
      <c r="B7" s="26" t="s">
        <v>41</v>
      </c>
      <c r="C7" s="26" t="s">
        <v>42</v>
      </c>
      <c r="D7" s="26" t="s">
        <v>43</v>
      </c>
      <c r="E7" s="34"/>
    </row>
    <row r="8" spans="1:5" ht="18" customHeight="1" thickBot="1">
      <c r="A8" s="47">
        <f>A4/$E$4</f>
        <v>0.46511627906976744</v>
      </c>
      <c r="B8" s="48">
        <f>B4/$E$4</f>
        <v>0.4573643410852713</v>
      </c>
      <c r="C8" s="48">
        <f>C4/$E$4</f>
        <v>5.4263565891472867E-2</v>
      </c>
      <c r="D8" s="49">
        <f>D4/$E$4</f>
        <v>2.3255813953488372E-2</v>
      </c>
      <c r="E8" s="44">
        <f>E4/$E$4</f>
        <v>1</v>
      </c>
    </row>
  </sheetData>
  <mergeCells count="2">
    <mergeCell ref="A2:D2"/>
    <mergeCell ref="A6:D6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D5" sqref="D5"/>
    </sheetView>
  </sheetViews>
  <sheetFormatPr defaultRowHeight="12.75"/>
  <cols>
    <col min="1" max="1" width="29.7109375" customWidth="1"/>
    <col min="2" max="2" width="8.85546875" bestFit="1" customWidth="1"/>
    <col min="3" max="3" width="10.42578125" bestFit="1" customWidth="1"/>
    <col min="4" max="4" width="6.5703125" bestFit="1" customWidth="1"/>
    <col min="5" max="9" width="5.7109375" customWidth="1"/>
  </cols>
  <sheetData>
    <row r="1" spans="1:9" ht="25.5" customHeight="1">
      <c r="A1" s="90" t="s">
        <v>57</v>
      </c>
      <c r="B1" s="90"/>
      <c r="C1" s="90"/>
      <c r="D1" s="90"/>
      <c r="E1" s="90"/>
      <c r="F1" s="90"/>
      <c r="G1" s="90"/>
      <c r="H1" s="90"/>
      <c r="I1" s="90"/>
    </row>
    <row r="2" spans="1:9" ht="13.5" thickBot="1"/>
    <row r="3" spans="1:9" ht="13.5" thickBot="1">
      <c r="A3" s="2"/>
      <c r="B3" s="3"/>
      <c r="C3" s="4"/>
      <c r="D3" s="3"/>
      <c r="E3" s="3"/>
      <c r="F3" s="5" t="s">
        <v>10</v>
      </c>
      <c r="G3" s="3"/>
      <c r="H3" s="3"/>
      <c r="I3" s="6"/>
    </row>
    <row r="4" spans="1:9" ht="15" customHeight="1">
      <c r="A4" s="72" t="s">
        <v>0</v>
      </c>
      <c r="B4" s="73" t="s">
        <v>2</v>
      </c>
      <c r="C4" s="74" t="s">
        <v>3</v>
      </c>
      <c r="D4" s="75" t="s">
        <v>4</v>
      </c>
      <c r="E4" s="73" t="s">
        <v>5</v>
      </c>
      <c r="F4" s="73" t="s">
        <v>6</v>
      </c>
      <c r="G4" s="73" t="s">
        <v>7</v>
      </c>
      <c r="H4" s="73" t="s">
        <v>8</v>
      </c>
      <c r="I4" s="73" t="s">
        <v>9</v>
      </c>
    </row>
    <row r="5" spans="1:9" ht="15" customHeight="1">
      <c r="A5" s="78" t="s">
        <v>26</v>
      </c>
      <c r="B5" s="70">
        <v>270</v>
      </c>
      <c r="C5" s="70">
        <f>standardy!C6</f>
        <v>315</v>
      </c>
      <c r="D5" s="71">
        <f>standardy!D6+standardy!E6+standardy!F6</f>
        <v>150</v>
      </c>
      <c r="E5" s="71">
        <f>standardy!H6+standardy!I6+standardy!J6</f>
        <v>105</v>
      </c>
      <c r="F5" s="71">
        <f>standardy!L6+standardy!M6+standardy!N6</f>
        <v>30</v>
      </c>
      <c r="G5" s="71">
        <v>0</v>
      </c>
      <c r="H5" s="71">
        <v>0</v>
      </c>
      <c r="I5" s="71">
        <v>0</v>
      </c>
    </row>
    <row r="6" spans="1:9" ht="15" customHeight="1">
      <c r="A6" s="78" t="s">
        <v>27</v>
      </c>
      <c r="B6" s="70">
        <v>300</v>
      </c>
      <c r="C6" s="70">
        <f>standardy!C15</f>
        <v>630</v>
      </c>
      <c r="D6" s="71">
        <f>standardy!D15+standardy!E15+standardy!F15</f>
        <v>135</v>
      </c>
      <c r="E6" s="71">
        <f>standardy!H15+standardy!I15+standardy!J15</f>
        <v>165</v>
      </c>
      <c r="F6" s="71">
        <f>standardy!L15+standardy!M15+standardy!N15</f>
        <v>180</v>
      </c>
      <c r="G6" s="71">
        <f>standardy!P15+standardy!Q15+standardy!R15</f>
        <v>105</v>
      </c>
      <c r="H6" s="71">
        <f>+standardy!T15+standardy!U15+standardy!V15</f>
        <v>45</v>
      </c>
      <c r="I6" s="71">
        <v>0</v>
      </c>
    </row>
    <row r="7" spans="1:9" ht="15" customHeight="1">
      <c r="A7" s="78" t="s">
        <v>28</v>
      </c>
      <c r="B7" s="70">
        <v>300</v>
      </c>
      <c r="C7" s="70">
        <f>standardy!C26</f>
        <v>300</v>
      </c>
      <c r="D7" s="71">
        <f>standardy!D26</f>
        <v>30</v>
      </c>
      <c r="E7" s="71">
        <f>standardy!H26</f>
        <v>60</v>
      </c>
      <c r="F7" s="71">
        <f>standardy!L26</f>
        <v>30</v>
      </c>
      <c r="G7" s="71">
        <f>standardy!P26+standardy!Q26</f>
        <v>60</v>
      </c>
      <c r="H7" s="71">
        <f>standardy!T26+standardy!U26</f>
        <v>120</v>
      </c>
      <c r="I7" s="71">
        <v>0</v>
      </c>
    </row>
    <row r="8" spans="1:9" ht="15" customHeight="1">
      <c r="A8" s="78" t="s">
        <v>59</v>
      </c>
      <c r="B8" s="70"/>
      <c r="C8" s="70">
        <f>standardy!C37</f>
        <v>645</v>
      </c>
      <c r="D8" s="71">
        <v>0</v>
      </c>
      <c r="E8" s="71">
        <f>standardy!H37+standardy!I37</f>
        <v>0</v>
      </c>
      <c r="F8" s="71">
        <f>standardy!L37+standardy!M37</f>
        <v>60</v>
      </c>
      <c r="G8" s="71">
        <f>standardy!P37+standardy!Q37+standardy!R37</f>
        <v>165</v>
      </c>
      <c r="H8" s="71">
        <f>standardy!T37+standardy!U37+standardy!V37</f>
        <v>165</v>
      </c>
      <c r="I8" s="71">
        <f>standardy!X37+standardy!Y37+standardy!Z37</f>
        <v>255</v>
      </c>
    </row>
    <row r="9" spans="1:9" ht="15" customHeight="1">
      <c r="A9" s="78" t="s">
        <v>35</v>
      </c>
      <c r="B9" s="70"/>
      <c r="C9" s="70">
        <f>standardy!C58</f>
        <v>45</v>
      </c>
      <c r="D9" s="71"/>
      <c r="E9" s="71"/>
      <c r="F9" s="71"/>
      <c r="G9" s="71">
        <f>standardy!Q58</f>
        <v>15</v>
      </c>
      <c r="H9" s="71">
        <f>standardy!U58</f>
        <v>15</v>
      </c>
      <c r="I9" s="71">
        <f>standardy!Y58</f>
        <v>15</v>
      </c>
    </row>
    <row r="10" spans="1:9" ht="22.5" customHeight="1" thickBot="1">
      <c r="A10" s="76" t="s">
        <v>1</v>
      </c>
      <c r="B10" s="77">
        <f>SUM(B5:B8)</f>
        <v>870</v>
      </c>
      <c r="C10" s="69">
        <f t="shared" ref="C10:I10" si="0">SUM(C5:C9)</f>
        <v>1935</v>
      </c>
      <c r="D10" s="69">
        <f t="shared" si="0"/>
        <v>315</v>
      </c>
      <c r="E10" s="69">
        <f t="shared" si="0"/>
        <v>330</v>
      </c>
      <c r="F10" s="69">
        <f t="shared" si="0"/>
        <v>300</v>
      </c>
      <c r="G10" s="69">
        <f t="shared" si="0"/>
        <v>345</v>
      </c>
      <c r="H10" s="69">
        <f t="shared" si="0"/>
        <v>345</v>
      </c>
      <c r="I10" s="69">
        <f t="shared" si="0"/>
        <v>270</v>
      </c>
    </row>
  </sheetData>
  <mergeCells count="1">
    <mergeCell ref="A1:I1"/>
  </mergeCells>
  <phoneticPr fontId="0" type="noConversion"/>
  <pageMargins left="0.26" right="0.27" top="0.38" bottom="0.39" header="0.18" footer="0.23"/>
  <pageSetup paperSize="9"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standardy</vt:lpstr>
      <vt:lpstr>%</vt:lpstr>
      <vt:lpstr>Razem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Dziubek</dc:creator>
  <cp:lastModifiedBy>PWSZ - Rektorat</cp:lastModifiedBy>
  <cp:lastPrinted>2012-01-03T13:10:37Z</cp:lastPrinted>
  <dcterms:created xsi:type="dcterms:W3CDTF">2008-04-21T20:02:47Z</dcterms:created>
  <dcterms:modified xsi:type="dcterms:W3CDTF">2012-02-28T12:17:57Z</dcterms:modified>
</cp:coreProperties>
</file>